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Z:\DOC_RAGIONERIA\VARIAZIONI 2021\VAR. 6.2021\da spedire\"/>
    </mc:Choice>
  </mc:AlternateContent>
  <bookViews>
    <workbookView xWindow="0" yWindow="0" windowWidth="28800" windowHeight="11835"/>
  </bookViews>
  <sheets>
    <sheet name="AMMINISTRAZIONE " sheetId="36" r:id="rId1"/>
    <sheet name="ECONOMIA 9 10" sheetId="31" r:id="rId2"/>
    <sheet name="DEMET 9" sheetId="39" r:id="rId3"/>
    <sheet name="MEDCLIN 6" sheetId="33" r:id="rId4"/>
    <sheet name="DIP. STUDI UMANISTICI" sheetId="40" r:id="rId5"/>
    <sheet name="MEDCHIR 5" sheetId="42" r:id="rId6"/>
    <sheet name="DAFNE 10" sheetId="43" r:id="rId7"/>
  </sheets>
  <definedNames>
    <definedName name="_xlnm._FilterDatabase" localSheetId="0" hidden="1">'AMMINISTRAZIONE '!$A$2:$K$60</definedName>
    <definedName name="_xlnm.Print_Area" localSheetId="0">'AMMINISTRAZIONE '!$A$1:$H$68</definedName>
    <definedName name="_xlnm.Print_Area" localSheetId="6">'DAFNE 10'!$A$1:$H$23</definedName>
    <definedName name="_xlnm.Print_Area" localSheetId="4">'DIP. STUDI UMANISTICI'!$A$1:$H$40</definedName>
    <definedName name="_xlnm.Print_Area" localSheetId="1">'ECONOMIA 9 10'!#REF!</definedName>
    <definedName name="_xlnm.Print_Area" localSheetId="5">'MEDCHIR 5'!#REF!</definedName>
    <definedName name="_xlnm.Print_Area" localSheetId="3">'MEDCLIN 6'!#REF!</definedName>
  </definedNames>
  <calcPr calcId="152511"/>
</workbook>
</file>

<file path=xl/calcChain.xml><?xml version="1.0" encoding="utf-8"?>
<calcChain xmlns="http://schemas.openxmlformats.org/spreadsheetml/2006/main">
  <c r="F58" i="36" l="1"/>
  <c r="D15" i="36"/>
  <c r="D10" i="36"/>
  <c r="F39" i="36"/>
  <c r="D83" i="40" l="1"/>
  <c r="G79" i="40"/>
  <c r="D86" i="40" s="1"/>
  <c r="E79" i="40"/>
  <c r="D84" i="40" s="1"/>
  <c r="D79" i="40"/>
  <c r="F62" i="40"/>
  <c r="F79" i="40" s="1"/>
  <c r="D85" i="40" s="1"/>
  <c r="D53" i="40"/>
  <c r="D40" i="31"/>
  <c r="D39" i="31"/>
  <c r="D38" i="31"/>
  <c r="D41" i="31" s="1"/>
  <c r="F47" i="36"/>
  <c r="F51" i="36"/>
  <c r="D24" i="36"/>
  <c r="G45" i="36"/>
  <c r="E24" i="36"/>
  <c r="D87" i="40" l="1"/>
  <c r="G41" i="36"/>
  <c r="E23" i="36"/>
  <c r="F37" i="36" l="1"/>
  <c r="F49" i="36"/>
  <c r="F48" i="36"/>
  <c r="D22" i="36"/>
  <c r="F57" i="36" l="1"/>
  <c r="D12" i="36"/>
  <c r="D8" i="36"/>
  <c r="D4" i="36"/>
  <c r="F46" i="36" l="1"/>
  <c r="D14" i="36" l="1"/>
  <c r="F31" i="36" l="1"/>
  <c r="F34" i="36"/>
  <c r="G51" i="36"/>
  <c r="D16" i="36"/>
  <c r="D17" i="43" l="1"/>
  <c r="E17" i="43"/>
  <c r="F17" i="43"/>
  <c r="G17" i="43"/>
  <c r="D22" i="43" s="1"/>
  <c r="D19" i="43"/>
  <c r="D21" i="43" s="1"/>
  <c r="D20" i="43"/>
  <c r="G16" i="33"/>
  <c r="D22" i="33" s="1"/>
  <c r="F16" i="33"/>
  <c r="D21" i="33" s="1"/>
  <c r="E16" i="33"/>
  <c r="D20" i="33" s="1"/>
  <c r="D16" i="33"/>
  <c r="D19" i="33" s="1"/>
  <c r="D23" i="33" l="1"/>
  <c r="G12" i="42"/>
  <c r="D18" i="42" s="1"/>
  <c r="F12" i="42"/>
  <c r="D17" i="42" s="1"/>
  <c r="E12" i="42"/>
  <c r="D16" i="42" s="1"/>
  <c r="D12" i="42"/>
  <c r="D15" i="42" s="1"/>
  <c r="D19" i="42" l="1"/>
  <c r="D19" i="39"/>
  <c r="D18" i="39"/>
  <c r="D17" i="39"/>
  <c r="D16" i="39"/>
  <c r="D20" i="31"/>
  <c r="D19" i="31"/>
  <c r="D21" i="31" s="1"/>
  <c r="D18" i="31"/>
  <c r="D30" i="40" l="1"/>
  <c r="E30" i="40"/>
  <c r="F30" i="40"/>
  <c r="G30" i="40"/>
  <c r="D34" i="40"/>
  <c r="D35" i="40"/>
  <c r="D38" i="40" s="1"/>
  <c r="D36" i="40"/>
  <c r="D37" i="40"/>
  <c r="F56" i="36" l="1"/>
  <c r="E10" i="36" l="1"/>
  <c r="E60" i="36" s="1"/>
  <c r="F44" i="36" l="1"/>
  <c r="F54" i="36" l="1"/>
  <c r="D13" i="36"/>
  <c r="G46" i="36" l="1"/>
  <c r="G60" i="36" s="1"/>
  <c r="F45" i="36" l="1"/>
  <c r="F60" i="36" s="1"/>
  <c r="D11" i="36" l="1"/>
  <c r="D60" i="36" s="1"/>
  <c r="D67" i="36" l="1"/>
  <c r="D65" i="36"/>
  <c r="D64" i="36" l="1"/>
  <c r="D66" i="36"/>
  <c r="D68" i="36" l="1"/>
</calcChain>
</file>

<file path=xl/sharedStrings.xml><?xml version="1.0" encoding="utf-8"?>
<sst xmlns="http://schemas.openxmlformats.org/spreadsheetml/2006/main" count="761" uniqueCount="356">
  <si>
    <t>TOTALE</t>
  </si>
  <si>
    <t>R</t>
  </si>
  <si>
    <t>R/C</t>
  </si>
  <si>
    <t>C</t>
  </si>
  <si>
    <t>CA.06.60.03.01</t>
  </si>
  <si>
    <t>CA.08.80.02.22</t>
  </si>
  <si>
    <t>UNIVERSITA' DEGLI STUDI DI FOGGIA</t>
  </si>
  <si>
    <t>Capitolo</t>
  </si>
  <si>
    <t xml:space="preserve">Denominazione </t>
  </si>
  <si>
    <t>Maggiori ricavi</t>
  </si>
  <si>
    <t>Minori ricavi</t>
  </si>
  <si>
    <t>Maggiori costi</t>
  </si>
  <si>
    <t>Minori costi</t>
  </si>
  <si>
    <t>Riferimenti</t>
  </si>
  <si>
    <t>TOTALI</t>
  </si>
  <si>
    <t>MAGGIORI ENTRATE</t>
  </si>
  <si>
    <t>MINORI ENTRATE</t>
  </si>
  <si>
    <t>MAGGIORI SPESE</t>
  </si>
  <si>
    <t>MINORI SPESE</t>
  </si>
  <si>
    <t xml:space="preserve">DIPARTIMENTO DI SCIENZE AGRARIE, ALIMENTI, RISORSE NATURALI E INGEGNERIA </t>
  </si>
  <si>
    <t xml:space="preserve">Voce CA </t>
  </si>
  <si>
    <t xml:space="preserve">Costi per progetti </t>
  </si>
  <si>
    <t>CA. 06.60.03.01</t>
  </si>
  <si>
    <t>DIPARTIMENTO DI ECONOMIA</t>
  </si>
  <si>
    <t xml:space="preserve">Proventi interni per trasferimento per progetti di ricerca finanziati da Regione </t>
  </si>
  <si>
    <t>DIPARTIMENTO DI MEDICINA CLINICA E SPERIMENTALE</t>
  </si>
  <si>
    <t>VOCE COAN</t>
  </si>
  <si>
    <t>DENOMINAZIONE VOCE COAN</t>
  </si>
  <si>
    <t>MAGGIORI RICAVI</t>
  </si>
  <si>
    <t>MINORI RICAVI</t>
  </si>
  <si>
    <t>MAGGIORI COSTI</t>
  </si>
  <si>
    <t>MINORI COSTI</t>
  </si>
  <si>
    <t>DESCRIZIONE</t>
  </si>
  <si>
    <t>CA.05.50.01.04</t>
  </si>
  <si>
    <t>Tasse e contributi vari</t>
  </si>
  <si>
    <t>CA.05.50.01.08</t>
  </si>
  <si>
    <t>Tasse e contributi per scuole di specializzazione</t>
  </si>
  <si>
    <t>CA.05.50.01.09</t>
  </si>
  <si>
    <t>Tasse e contributi altri corsi</t>
  </si>
  <si>
    <t xml:space="preserve">R </t>
  </si>
  <si>
    <t>CA.05.50.02.01</t>
  </si>
  <si>
    <t>Contributo Ordinario di Funzionamento</t>
  </si>
  <si>
    <t>CA.05.50.05.08</t>
  </si>
  <si>
    <t>Assegnazioni da enti privati per accordi di programma</t>
  </si>
  <si>
    <t>CA.05.50.06.01</t>
  </si>
  <si>
    <t>Contributi UE per ricerca istituzionale con bando competitivo</t>
  </si>
  <si>
    <t>CA.08.80.01.03</t>
  </si>
  <si>
    <t>Proventi servizi amministrativi e generali - % fondo comune su ricerche c/terzi</t>
  </si>
  <si>
    <t>CA.04.43.15.01</t>
  </si>
  <si>
    <t>TRATTAMENTO ACCESSORIO PERSONALE TECNICO AMMINISTRATIVO</t>
  </si>
  <si>
    <t>COSTI PER PROGETTI</t>
  </si>
  <si>
    <t>CA.07.70.02.19</t>
  </si>
  <si>
    <t>Oneri interni per trasferimento per progetti di ricerca finanziati da U.E.</t>
  </si>
  <si>
    <t>CA.07.70.02.21</t>
  </si>
  <si>
    <t>Oneri interni per trasferimento di contributi liberali</t>
  </si>
  <si>
    <t>RIEPILOGO</t>
  </si>
  <si>
    <t xml:space="preserve">Proventi interni per trasferimento contributi diversi </t>
  </si>
  <si>
    <t>CA.05.50.02.16</t>
  </si>
  <si>
    <t>Assegnazioni diverse a favore della ricerca</t>
  </si>
  <si>
    <t>CA.07.70.02.20</t>
  </si>
  <si>
    <t>Oneri interni per trasferimento per progetti di ricerca finanziati da Regione</t>
  </si>
  <si>
    <t>CA.05.50.04.05</t>
  </si>
  <si>
    <t>Assegnazioni da Regioni - Province autonome - Accordi di programma</t>
  </si>
  <si>
    <t>CA.07.70.02.17</t>
  </si>
  <si>
    <t>Oneri interni per trasferimento per progetti di ricerca finanzaiti da Miur</t>
  </si>
  <si>
    <t>CA.05.50.04.12</t>
  </si>
  <si>
    <t>Assegnazioni da Comuni  - Accordi di programma</t>
  </si>
  <si>
    <t>CA.07.70.02.15</t>
  </si>
  <si>
    <t>Oneri interni per trasferimento per progetti di ricerca finanzaiti da Comuni</t>
  </si>
  <si>
    <t>CA.04.40.03.01</t>
  </si>
  <si>
    <t>CA.01.11.02.05</t>
  </si>
  <si>
    <t>Attrezzature informatiche</t>
  </si>
  <si>
    <t>CA.04.43.08.02</t>
  </si>
  <si>
    <t xml:space="preserve">CA. 08.80.02.19 </t>
  </si>
  <si>
    <t>Proventi interni per trasferimento per progetti di ricerca finanziati da U.E.</t>
  </si>
  <si>
    <t>RIEPILOGO VARIAZIONE N. 8/2021</t>
  </si>
  <si>
    <t>var. 3/2021</t>
  </si>
  <si>
    <t>c/terzi</t>
  </si>
  <si>
    <t>progetto</t>
  </si>
  <si>
    <t>DIPARTIMENTO DI ECONOMIA MANAGEMENT E TERRITORIO</t>
  </si>
  <si>
    <t>VARIAZIONE N. 5 AL BUDGET DI PREVISIONE 2021</t>
  </si>
  <si>
    <t>CA.08.80.02.25</t>
  </si>
  <si>
    <t>Proventi interni per trasferimento tasse di dottorato di ricerca</t>
  </si>
  <si>
    <t>RIEPILOGO VARIAZIONE N. 5/2021</t>
  </si>
  <si>
    <t>CA.05.50.01.06</t>
  </si>
  <si>
    <t>Tasse preiscrizione</t>
  </si>
  <si>
    <t>CA.04.43.20.01</t>
  </si>
  <si>
    <t>FONDO DI ATENEO PER LA PREMIALITA', art. 9 Legge 30 dicembre 2010, n. 240 e dell'art. 1, comma 16, Legge 4 novembre 2005, n. 230 e ss.mm.ii</t>
  </si>
  <si>
    <t>CA.04.43.05.01</t>
  </si>
  <si>
    <t>Altre competenze ai dirigenti e al personale tecnico amministrativo</t>
  </si>
  <si>
    <t>CA.04.43.05.02</t>
  </si>
  <si>
    <t>Competenze personale tecnico amministrativo per prestazioni conto terzi</t>
  </si>
  <si>
    <t>CA.08.80.02.03</t>
  </si>
  <si>
    <t>Proventi recupero cofinanziamento assegni di ricerca</t>
  </si>
  <si>
    <t>CA.04.43.08.03</t>
  </si>
  <si>
    <t>ONERI PER ASSEGNI DI RICERCA</t>
  </si>
  <si>
    <t>CA.08.80.02.04</t>
  </si>
  <si>
    <t>Proventi interni per borse di studio post-lauream</t>
  </si>
  <si>
    <t>CA.04.46.05.05</t>
  </si>
  <si>
    <t>Borse di studio per attività di ricerca</t>
  </si>
  <si>
    <t>VARIAZIONE N. 8 AL BUDGET DI PREVISIONE 2021</t>
  </si>
  <si>
    <t>Proventi interni per trasferimento tasse sui corsi di perfezionamento</t>
  </si>
  <si>
    <t>Proventi da attività c/terzi con Enti Locali e altri Enti Pubblici</t>
  </si>
  <si>
    <t>RIEPILOGO VARIAZIONE N. 9/2021</t>
  </si>
  <si>
    <t>VARIAZIONE N. 6 BUDGET 2021</t>
  </si>
  <si>
    <t>CA.04.41.05.02</t>
  </si>
  <si>
    <t>Appalto smaltimento rifiuti speciali</t>
  </si>
  <si>
    <t>CA.05.50.05.07</t>
  </si>
  <si>
    <t>Assegnazioni da enti pubblici per accordi di programma</t>
  </si>
  <si>
    <t>CA.04.41.09.03</t>
  </si>
  <si>
    <t>Altre prestazioni e servizi da terzi</t>
  </si>
  <si>
    <t>CA.01.11.02.07</t>
  </si>
  <si>
    <t>Attrezzature tecnico-scientifiche</t>
  </si>
  <si>
    <t>CA.04.43.08.01</t>
  </si>
  <si>
    <t>ONERI PER SUPPLENZE DEL PERSONALE DOCENTE</t>
  </si>
  <si>
    <t>CA.04.41.02.01</t>
  </si>
  <si>
    <t>Pubblicità obbligatoria</t>
  </si>
  <si>
    <t>CA.04.41.02.02</t>
  </si>
  <si>
    <t>MINORI COSTI PER MAGGIORI COSTI SULLA VOCE CA.04.41.02.02 COME DA RICHIESTA DI ROSSANA MUSCIO (MAIL LA PORTA 03.11.21)</t>
  </si>
  <si>
    <t>Pubblicità</t>
  </si>
  <si>
    <t>MAGGIORI COSTI PER MINORI COSTI SULLA VOCE CA.04.41.02.01 COME DA RICHIESTA DI ROSSANA MUSCIO (MAIL LA PORTA 03.11.21)</t>
  </si>
  <si>
    <t>Ripristino trasformazione beni propri - opere in corso</t>
  </si>
  <si>
    <t>CA.01.11.08.02</t>
  </si>
  <si>
    <t xml:space="preserve">MAGGIORI COSTI RELATIVI ALL'AFFIDAMENTO DEL SERVIZIO DI SUPPORTO AL RUP NELL'AMBITO DEL PROGRAMMA DI AMPLIAMENTO DEL POLO BIOMEDICO; </t>
  </si>
  <si>
    <t>Proventi interni per trasferimento di contributi diversi</t>
  </si>
  <si>
    <t>CA.04.43.09.01</t>
  </si>
  <si>
    <t>CA.04.43.03.01</t>
  </si>
  <si>
    <t>ONERI PER ASSEGNI FISSI AI DIRIGENTI E PERS.LE TECNICO AMMINISTRATIVO TEMPO INDETERMINATO</t>
  </si>
  <si>
    <t xml:space="preserve">MAGGIORI COSTI PER MINORI COSTI SULLA VOCE CA.04.43.15.01 PER PEO EP </t>
  </si>
  <si>
    <t>Amministrativi e tecnici a tempo determinato</t>
  </si>
  <si>
    <t>CA.04.43.08.04</t>
  </si>
  <si>
    <t>ONERI PER RICERCATORI A TEMPO DETERMINATO</t>
  </si>
  <si>
    <t xml:space="preserve">° € 25.230,03 MAGGIORI COSTI PER MAGGIORI RICAVI SULLA VOCE CA.05.50.02.01 RELATIVI ALL'ASSEGNAZIONE MUR DM 1059/2021 - Art. 9 c) - DM 168/2018 RICERCATORI A T.D. (€ 527.582,00 - € 502.351,97 PREVISIONE 2021);
° € 2.211,26 MAGGIORI COSTI PER MAGGIORI RICAVI SULLA VOCE CA.05.50.02.01 RELATIVI ALL'ASSEGNAZIONE MUR DM 1059/2021 - Art. 9 i) - DM 204/2019 RICERCATORI A T.D. (€ 645.222,00 - € 643.010,74 PREVISIONE 2021) </t>
  </si>
  <si>
    <t>CA.04.43.01.01</t>
  </si>
  <si>
    <t>ONERI PER ASSEGNI FISSI PERS.LE DOCENTE TEMPO INDETERMINATO</t>
  </si>
  <si>
    <t>CA.04.46.09.03</t>
  </si>
  <si>
    <t>TASSA RIFIUTI</t>
  </si>
  <si>
    <t>Missioni e rimborsi spese di trasferta personale tecnico amministrativo</t>
  </si>
  <si>
    <t>Prof. Sebastiano Valerio</t>
  </si>
  <si>
    <t>F.to Il Direttore</t>
  </si>
  <si>
    <t>Maggiori costi per maggiori ricavi su voce CA.08.80.02.28 da utilizzare per n. 2 contratti di prestazione occasionale di Tutor Senior A.A. 2020/2021  - progetto TFA sostegno a.a. 2020/2021 - TRAETTA</t>
  </si>
  <si>
    <t>Maggiori costi per maggiori ricavi su voce CA.08.80.02.28 da utilizzare per contratto di edizione Progedit  - progetto TFA sostegno a.a. 2020/2021 _TRAETTA</t>
  </si>
  <si>
    <t>Maggiori costi per maggiori ricavi su voce CA.05.51.01.02 - assegnazione contributo corso Valore PA Internazionalizzaione - SALDO - PERRONE CAPANO</t>
  </si>
  <si>
    <t>Maggiori costi per maggiori ricavi su voce CA.05.51.01.02 - assegnazione contributo corso Valore PA Benessere - SALDO - TRAETTA</t>
  </si>
  <si>
    <t>Maggiori costi per maggiori ricavi su voce CA.08.80.02.28 da utilizzare per pagamento oneri carico Ente (IRAP) per n. 2 Tutor senior del progetto TFA sostegno a.a. 2019/2020 - TRAETTA</t>
  </si>
  <si>
    <t>Maggiori costi per maggiori ricavi su voce CA.08.80.02.28 da utilizzare per borse di ricerca laboratorio digital storitelling del progetto TFA sostegno a.a. 2020/2021 - TRAETTA</t>
  </si>
  <si>
    <t>Maggiori costi per maggiori ricavi su voce CA.08.80.02.28 da utilizzare per borse di ricerca nell'ambito del progetto TFA sostegno a.a. 2020/2021 - TRAETTA</t>
  </si>
  <si>
    <t>Maggiori costi per maggiori ricavi su voce CA.08.80.02.22 per assegnazione somme residue borsiste dott.ssa Scrocco e dott.ssa Incoronato per rinuncia attività - CONTE AMALIA</t>
  </si>
  <si>
    <t>Maggiori costi per maggiori ricavi su voce CA.08.80.02.27 per assegnazione  tasse II Quadrimestre corso di perfezionamento Educatore socio pedagogico - LIMONE</t>
  </si>
  <si>
    <t>Maggiori costi per maggiori ricavi su voce CA.08.80.02.25 per assegnazione tasse II Quadrimestre dottorato economia, cultura ambiente - MASSELLI</t>
  </si>
  <si>
    <t>Maggiori costi per maggiori ricavi su voce CA.08.80.02.25 per assegnazione Tasse II Quadrimestre dottorato Neuroscience and education - LOIODICE</t>
  </si>
  <si>
    <t>Maggiori costi per maggiori ricavi su voce CA.08.80.02.25 per assegnazione tasse II Quadrimestre dottorato Cultura, educazione comunicazione - LOIODICE</t>
  </si>
  <si>
    <t>Maggiori ricavi per assegnazioni di contributo di Ateneo per la stipula di n. 2 contratti prestazione occasionale di Tutor senior TFA 2020/2021 da imputare su voce CA.06.60.03.01 "Costi per progetti" - TRAETTA</t>
  </si>
  <si>
    <t>Proventi interni per trasferimento tasse altri corsi</t>
  </si>
  <si>
    <t>CA.08.80.02.28</t>
  </si>
  <si>
    <t>Maggiori ricavi per assegnazione contributo di Ateneo per attività del progetto TFA A.A. 2020/2021 - TRAETTA</t>
  </si>
  <si>
    <t>Maggiori ricavi per assegnazione fondi Corsi Valore PA da imputare su voce CA.06.60.03.01 "Costi per progetti" - Corso Internazionalizzazione - SALDO - PERRONE CAPANO</t>
  </si>
  <si>
    <t>Proventi da attività c/t con con Enti Locali e altri Enti Pubblici</t>
  </si>
  <si>
    <t>CA.05.51.01.02</t>
  </si>
  <si>
    <t>Maggiori ricavi per assegnazione fondi Corsi Valore PA da imputare su voce CA.06.60.03.01 "Costi per progetti" - Corso Benessere - SALDO - TRAETTA</t>
  </si>
  <si>
    <t>Maggiori ricavi per assegnazioni di contributo di Ateneo per pagamento oneri carico Ente (IRAP) n. 2 Tutor senior TFA 2019/2020 da imputare su voce CA.06.60.03.01 "Costi per progetti" - TRAETTA</t>
  </si>
  <si>
    <t>Maggiori ricavi per assegnazioni di contributo di Ateneo da imputare su voce CA.06.60.03.01 "Costi per progetti" - TFA 2020/2021 - TRAETTA</t>
  </si>
  <si>
    <t>Maggiori ricavi per assegnazione somme residue per rinuncia attività borsiste dott.ssa Scrocco e dott.ssa Incoronato da imputare su voce CA.06.60.03.01 "Costi per progetti"  - CONTE AMALIA</t>
  </si>
  <si>
    <t xml:space="preserve">Maggiori ricavi per assegnazione contributo tasse II quadrimestre per funzionamento da imputare da imputare su voce CA.06.60.03.01 "Costi per progetti" - Corso di perfezionamento Educatore socio pedagogico - LIMONE </t>
  </si>
  <si>
    <t>CA.08.80.02.27</t>
  </si>
  <si>
    <t>Maggiori ricavi per assegnazione contributo tasse II quadrimestre  per funzionamento dottorato da imputare su voce CA.06.60.03.01 "Costi per progetti" - Dottorato economia, cultura ambiente - MASSELLI</t>
  </si>
  <si>
    <t>Maggiori ricavi per assegnazione contributo tasse II  quadrimestre per funzionamento dottorato da imputare da imputare su voce CA.06.60.03.01 "Costi per progetti" - Dottorato Neuroscience and education - LOIODICE</t>
  </si>
  <si>
    <t>Maggiori ricavi per assegnazione contributo tasse II  quadrimestre per funzionamento dottorato da imputare da imputare su voce CA.06.60.03.01 "Costi per progetti" - Dottorato Cultura, educazione comunicazione" - LOIODICE</t>
  </si>
  <si>
    <t>ALLEGATO N. 1 AL VERBALE DEL CONSIGLIO DI DIPARTIMENTO</t>
  </si>
  <si>
    <t>DIPARTIMENTO DI STUDI UMANISTICI. LETTERE BENI CULTURALI SCIENZE DELLA FORMAZIONE</t>
  </si>
  <si>
    <t xml:space="preserve">ALLEGATO ALL'ESTRATTO DELIBERA DEL C.d.D DEL 13/10/ 2021  </t>
  </si>
  <si>
    <t>VARIAZIONE N. 9  AL BUDGET DI PREVISIONE 2021</t>
  </si>
  <si>
    <t>MAGGIOR  RICAVO PER €  37.392,76 quale  TRASFERIMENTO ULTERIORE ACCONTO PROGETTO E-PARKS - DIP. ECONOMIA</t>
  </si>
  <si>
    <t>MAGGIORI COSTI  per € 37.392,76  voce COAN  COSTI PER PROGETTI della variazione di budget n. 9/2021 (Delibera del Consiglio di Dipartimento del 13/10/2021 )</t>
  </si>
  <si>
    <t xml:space="preserve">MAGGIOR  RICAVO PER €  4.557,96 quale  TRASFERIMENTO SALDO DEL CONTRIBUTO PER IL PROGETTO INTERNAZIONALE N.U.C.I.F. IN AMBITO ERASMUS </t>
  </si>
  <si>
    <t>MAGGIORI COSTI  per € 4.557,96  voce COAN  COSTI PER PROGETTI della variazione di budget n. 9/2021 (Delibera del Consiglio di Dipartimento del 13/10/2021 )</t>
  </si>
  <si>
    <t xml:space="preserve">CA.08.80.02.22 </t>
  </si>
  <si>
    <t>MAGGIOR  RICAVO PER €  30.000,00 quale TRASFERIMENTO FONDI PER L'ATTUAZIONE DELLA POLITICA DELLA QUALITA' DELLA DIDATTICA, DELLA RICERCA E DELLA TERZA MISSIONE PER L'ANNO 2021</t>
  </si>
  <si>
    <t>MAGGIORI COSTI  per € 30.000,00  voce COAN  COSTI PER PROGETTI della variazione di budget n. 9/2021 (Delibera del Consiglio di Dipartimento del 13/10/2021 )</t>
  </si>
  <si>
    <t xml:space="preserve">ALLEGATO ALL'ESTRATTO DELIBERA DEL C.d.D DEL 04/11/ 2021  </t>
  </si>
  <si>
    <t xml:space="preserve">CA. 08.80.02.22 </t>
  </si>
  <si>
    <t>MAGGIOR  RICAVO PER € 30.000,00 quale  trasferimento fondo per l’attuazione della Politica della Qualità della Didattica, della Ricerca e della Terza Missione per l’anno 2021</t>
  </si>
  <si>
    <t>MAGGIORI COSTI  per € 30.000,00  voce COAN  COSTI PER PROGETTI della variazione di budget n. 9/2021 (Delibera del Consiglio di Dipartimento del 4/11/2021 )</t>
  </si>
  <si>
    <t xml:space="preserve">CA.05.51.01.03   </t>
  </si>
  <si>
    <t>Proventi da attività c/terzi con privati</t>
  </si>
  <si>
    <t>MAGGIOR  RICAVO PER € 19.918,03 quale incremento derivante dal contratto di ricerca commissionata finanziata da GR.A.M.M. SRL da assegnare al Professor Matteo Alessandro Del Nobile</t>
  </si>
  <si>
    <t>MAGGIORI COSTI  per € 19.918,03  voce COAN  COSTI PER PROGETTI della variazione di budget n. 9/2021 (Delibera del Consiglio di Dipartimento del 4/11/2021 )</t>
  </si>
  <si>
    <t>DIPARTIMENTO DI SCIENZE MEDICHE E CHIRURGICHE</t>
  </si>
  <si>
    <t>ALLEGATO AL PUNTO 3 DELIBERA CONSIGLIO DI DIPARTIMENTO DEL 18.11.2021</t>
  </si>
  <si>
    <t>CA.08.80.02.20</t>
  </si>
  <si>
    <t>Proventi interni per trasferimento per progetti di ricerca finanziati da Regione</t>
  </si>
  <si>
    <t>MAGGIORI RICAVI PER ASSEGNAZIONE SALDO PROGETTO DI RICERCA SORVEGLIANZA PASSI D'ARGENTO RESP. SCIENTIFICO PROF. DOMENICO MARTINELLI - DA IMPUTARE SULLA VOCE COAN  CA.06.60.03.01 (PROGETTO SPECIFICO GIA' PRESENTE CON CODICE REGPUGLIA_MARTINELLI_PASSIDARGENTO)</t>
  </si>
  <si>
    <t>Proventi interni per trasferimento contributi diversi</t>
  </si>
  <si>
    <t>MAGGIORI RICAVI PER ASSEGNAZIONE SOMME PER L'INCENTIVAZIONE DELLE POLITICHE DELLA QUALITA' DELLA RICERCA E DELLA DIDATTICA DEI DIPARTIMENTI - DA IMPUTARE SULLA VOCE COAN CA.06.60.03.01 - (PROGETTO SPECIFICO DA CREARE CON CODICE FINATENEO_DIRETTORE_ASSNEQUALITA_MEDCHIR_2021)</t>
  </si>
  <si>
    <t>CA.08.80.02.24</t>
  </si>
  <si>
    <t>Proventi interni per trasferimento tasse di specializzazione</t>
  </si>
  <si>
    <t>MAGGIORI RICAVI PER ASSEGNAZIONE DELIBERA SA DEL 27.10.2021 (P. 14) FONDI STRAORDINARI PER LE SCUOLE DI SPECIALIZZAZIONE MEU E PATOLOGIA CLINICA - DA IMPUTARE SULLA VOCE COAN  CA.06.60.03.01 (PROGETTO SPECIFICO DA CREARE CON CODICE SSPEC_DIRETTORE_FONDISTRAORDINARI_SCUOLE_2021)</t>
  </si>
  <si>
    <t>Costi per progetti 
Progetto specifico già presente con codice REGPUGLIA_MARTINELLI_PASSIDARGENTO</t>
  </si>
  <si>
    <t>MAGGIORI COSTI PER MAGGIORI RICAVI SULLA VOCE CA.08.80.02.20 PER ASSEGNAZIONE SALDO PROGETTO DI RICERCA SORVEGLIANZA PASSI D'ARGENTO RESP. SCIENTIFICO PROF. DOMENICO MARTINELLI</t>
  </si>
  <si>
    <t>Costi per progetti 
Progetto specifico da creare con codice FINATENEO_DIRETTORE_ASSNEQUALITA_MEDCHIR_2021</t>
  </si>
  <si>
    <t>MAGGIORI COSTI PER MAGGIORI RICAVI SULLA VOCE CA.08.80.02.22 PER ASSEGNAZIONE SOMME PER L'INCENTIVAZIONE DELLE POLITICHE DELLA QUALITA' DELLA RICERCA E DELLA DIDATTICA DEI DIPARTIMENTI - DA IMPUTARE SULLA VOCE COAN CA.06.60.03.01</t>
  </si>
  <si>
    <t xml:space="preserve">
Costi per progetti
Progetto specifico da creare con codice SSPEC_DIRETTORE_FONDISTRAORDINARI_SCUOLE_2021
</t>
  </si>
  <si>
    <t>MAGGIORI COSTI PER MAGGIORI RICAVI SULLA VOCE CA.08.80.02.24 PER ASSEGNAZIONE DELIBERA SA DEL 27.10.2021 (P. 14) FONDI STRAORDINARI PER LE SCUOLE DI SPECIALIZZAZIONE MEU E PATOLOGIA CLINICA</t>
  </si>
  <si>
    <t>ALLEGATO PUNTO 5 - DELIBERA DEL CONSIGLIO DI DIPARTIMENTO DEL 16.11.2021</t>
  </si>
  <si>
    <t>VARIAZIONE N. 6 AL BUDGET DI PREVISIONE 2021</t>
  </si>
  <si>
    <t>CA.05.51.01.03</t>
  </si>
  <si>
    <t>MAGGIORI RICAVI PER II RATA CONTRATTO DI RICERCA COMMISSIONATA Prot. n. 17425 - III/19 del 01.04.2021 - Contratto / Convenzione n. 386/2021 STIPULATO CON LA SOCIETA' PHARMACEUTICA SAN MARCO SRL RESP. SCIENTIFICO PROF.SSA M. GRAZIA MORGESE - (PROGETTO SPECIFICO GIA' ESISTENTE CON CODICE COMPRIV_MORGESE_PHARMACEUTICASANMARCO_2021)</t>
  </si>
  <si>
    <t>CA.05.56.02.01</t>
  </si>
  <si>
    <t>Sopravvenienze attive straordinarie</t>
  </si>
  <si>
    <t>MAGGIORI RICAVI PER SOPRAVVENIENZE ATTIVE STRAORDINARIE A SEGUITO DI ACCERTATA VALUTAZIONE DI INSUSSISTENZA DEL DEBITO</t>
  </si>
  <si>
    <t>CA.08.80.02.14</t>
  </si>
  <si>
    <t>Proventi interni per trasferimento per progetti di ricerca finanziati da enti pubblici</t>
  </si>
  <si>
    <t>MAGGIORI RICAVI PER ASSEGNAZIONE CONTRIBUTO UNIVERSITA' DI PADOVA ALLA PUBBLICAZIONE DI ARTICOLO SCIENTIFICO PROF.SSA TRABACE -  DA IMPUTARE SULLA VOCE COAN CA.06.60.03.01 (PROGETTO SPECIFICO DA CREARE CON CODICE RICPUBBL_TRABACE_CONTRIBUTOPUBBL_UNIPD_2021)</t>
  </si>
  <si>
    <t>MAGGIORI RICAVI PER ASSEGNAZIONE QUOTA PER ATTIVITA' DIDATTICA INTEGRATIVA E DI LABORATORIO DEL CDS IN SCIENZE E TECNOLOGIE BIOMOLECOLARI - DA IMPUTARE SULLA VOCE COAN CA.06.60.03.01 (PROGETTO SPECIFICO DA CREARE CON CODICE MIGLIOR_SCIENZETECNOLOGIE_BIOMOLECOLARI_2021)</t>
  </si>
  <si>
    <t>MAGGIORI RICAVI PER ASSEGNAZIONE SOMME PER L'INCENTIVAZIONE DELLE POLITICHE DELLA QUALITA' DELLA RICERCA E DELLA DIDATTICA DEI DIPARTIMENTI - DA IMPUTARE SULLA VOCE COAN CA.06.60.03.01 - (PROGETTO SPECIFICO DA CREARE CON CODICE FINATENEO_DIRETTORE_ASSNEQUALITA_MEDCLIN_2021)</t>
  </si>
  <si>
    <t>Costi per progetti 
Progetto specifico già presente con codice COMPRIV_MORGESE_PHARMACEUTICASANMARCO_2021</t>
  </si>
  <si>
    <t>MAGGIORI COSTI PER MAGGIORI RICAVI SULLA VOCE CA.05.51.01.03 PER II RATA CONTRATTO DI RICERCA COMMISSIONATA Prot. n. 17425 - III/19 del 01.04.2021 - Contratto / Convenzione n. 386/2021 STIPULATO CON LA SOCIETA' PHARMACEUTICA SAN MARCO SRL RESP. SCIENTIFICO PROF.SSA M. GRAZIA MORGESE</t>
  </si>
  <si>
    <t>CA.04.43.18.02</t>
  </si>
  <si>
    <t>MAGGIORI COSTI PER SOPRAVVENIENZE ATTIVE STRAORDINARIE A SEGUITO DI ACCERTATA VALUTAZIONE DI INSUSSISTENZA DEL DEBITO</t>
  </si>
  <si>
    <t>Costi per progetti 
Progetto specifico da creare con codice RICPUBBL_TRABACE_CONTRIBUTOPUBBL_UNIPD_2021</t>
  </si>
  <si>
    <t>MAGGIORI COSTI PER MAGGIORI RICAVI SULLA VOCE CA.08.80.02.14 PER ASSEGNAZIONE CONTRIBUTO UNIVERSITA' DI PADOVA ALLA PUBBLICAZIONE DI ARTICOLO SCIENTIFICO PROF.SSA TRABACE</t>
  </si>
  <si>
    <t>Costi per progetti 
Progetto specifico da creare con codice MIGLIOR_SCIENZETECNOLOGIE_BIOMOLECOLARI_2021</t>
  </si>
  <si>
    <t>MAGGIORI COSTI PER MAGGIORI RICAVI SULLA VOCE CA.08.80.02.22 PER ASSEGNAZIONE QUOTA PER ATTIVITA' DIDATTICA INTEGRATIVA E DI LABORATORIO DEL CDS IN SCIENZE E TECNOLOGIE BIOMOLECOLARI</t>
  </si>
  <si>
    <t>Costi per progetti 
Progetto specifico da creare con codice FINATENEO_DIRETTORE_ASSNEQUALITA_MEDCLIN_2021</t>
  </si>
  <si>
    <t>RIEPILOGO VARIAZIONE N. 6/2021</t>
  </si>
  <si>
    <t>RIEPILOGO VARIAZIONE N. 10/2021</t>
  </si>
  <si>
    <t>MAGGIORI COSTI DA MAGGIORI RICAVI DALL'ATENEO PER ATTUAZIONE DELLA POLITICA DELLA QUALITA' DELLA DIDATTICA, DELLA RICERCA E DELLA TERZA MISSIONE</t>
  </si>
  <si>
    <t xml:space="preserve">MAGGIORI COSTI DA MAGGIORI RICAVI PER RELAZIONE PROGRAMMATICA DELL'UTILIZZO DEI FONDI DI CUI AL D.M. 737/2021 PER  PROGETTO PRESENTATO DAL DAFNE - RESPONSABILE PROF.SSA SINIGAGLIA (€ 40.000 DA UTILIZZARE NEL 2021 E € 480.000 DA UTILIZZARE NEL 2022) 
</t>
  </si>
  <si>
    <t xml:space="preserve">MAGGIORI COSTI DA MAGGIORI RICAVI DA REGIONE PUGLIA PER SALDO ACCORDO EX ART. 15 PROGETTO DAL TITOLO: "INDIVIDUAZIONE ED IMPLEMENTAZIONE DI INDICATORI DI BENESSERE ANIMALE: ASPETTI TECNICI ED IMPATTO ECONOMICO" – RESPONSABILE PROF.SSA CAROPRESE
</t>
  </si>
  <si>
    <t xml:space="preserve">MAGGIORI COSTI DA MAGGIORI RICAVI DA FATTURA N. 2 12VENC DEL 27.10.2021 EMESSA NEI CONFRONTI DELLA SYNGENTA CROP PROTECTION AG PER SALDO CONTRATTO DI RICERCA COMMISSIONATA - RESPONSABILE PROF.SSA PROF.SSA GIULIANI </t>
  </si>
  <si>
    <t xml:space="preserve">MAGGIORI COSTI  DA DA FATTURA N. 24 12VAC DEL 4.10.2021 EMESSA NEI CONFRONTI DELL'AGENZIA REGIONALE PER LE ATTIVITA' IRRIGUE (ARIF) PER SERVIZIO DI ANALISI DI LABORATORIO PER LO SCREENING E L'INDIVIDUAZIONE DELLA XYLELLA FASTIDIOSA - RESPONSABILE PROF.SSA CARLUCCI </t>
  </si>
  <si>
    <t>MAGGIORI RICAVI PER RELAZIONE PROGRAMMATICA DELL'UTILIZZO DEI FONDI DI CUI AL D.M. 737/2021 PER  PROGETTO PRESENTATO DAL DAFNE - RESPONSABILE PROF.SSA SINIGAGLIA (€ 40.000 DA UTILIZZARE NEL 2021 E € 480.000 DA UTILIZZARE NEL 2022) 
MAGGIORI RICAVI DALL'ATENEO PER ATTUAZIONE DELLA POLITICA DELLA QUALITA' DELLA DIDATTICA, DELLA RICERCA E DELLA TERZA MISSIONE</t>
  </si>
  <si>
    <t xml:space="preserve">MAGGIORI RICAVI DA REGIONE PUGLIA PER SALDO ACCORDO EX ART. 15 PROGETTO DAL TITOLO: "INDIVIDUAZIONE ED IMPLEMENTAZIONE DI INDICATORI DI BENESSERE ANIMALE: ASPETTI TECNICI ED IMPATTO ECONOMICO" – RESPONSABILE PROF.SSA CAROPRESE
</t>
  </si>
  <si>
    <t xml:space="preserve">MAGGIORI RICAVI DA FATTURA N. 2 12VENC DEL 27.10.2021 EMESSA NEI CONFRONTI DELLA SYNGENTA CROP PROTECTION AG PER SALDO CONTRATTO DI RICERCA COMMISSIONATA - RESPONSABILE PROF.SSA GIULIANI 
</t>
  </si>
  <si>
    <t xml:space="preserve">
MAGGIORI RICAVI DA FATTURA N. 24 12VAC DEL 4.10.2021 EMESSA NEI CONFRONTI DELL'AGENZIA REGIONALE PER LE ATTIVITA' IRRIGUE (ARIF) PER SERVIZIO DI ANALISI DI LABORATORIO PER LO SCREENING E L'INDIVIDUAZIONE DELLA XYLELLA FASTIDIOSA - RESPONSABILE PROF.SSA CARLUCCI 
</t>
  </si>
  <si>
    <t>VARIAZIONE N. 10 AL BUDGET DI PREVISIONE 2021</t>
  </si>
  <si>
    <t>GIUNTA DI DIPARTIMENTO DEL 4 NOVEMBRE 2021</t>
  </si>
  <si>
    <t>° € 34.924,98 MAGGIORI COSTI PER MAGGIORI RICAVI SULLA VOCE CA.05.50.02.16 RELATIVI ALL'ASSEGNAZIONE MUR DELL'ACCONTO DEL PROGETTO FISR2020IP_02134 "FORMARE GLI STUDENTI ALLA RESILIENZA"</t>
  </si>
  <si>
    <t>° € 3.000,00 MAGGIORI RICAVI RELATIVI AL SALDO DEL FINANZIAMENTO VERSATO DAL COMUNE DI MELFI PER LA REALIZZAZIONE DI RICERCHE ARCHEOLOGICHE E LA VALORIZZAZIONE DEL PATRIMONIO DA TRASFERIRE SULLA VOCE CA.CA.07.70.02.15 AL DISTUM;
° € 20.000,00 MAGGIORI RICAVI RELATIVI ALLA I TRANCHE DELLA CONVENZIONE CON IL COMUNE DI CONVERSANO PER "AZIONI PER LA VALORIZZAZIONE DELLA MEMORIA STORICA LOCALE A PARTIRE DAL SITO DI CASTIGLIONE" DA TRASFERIRE SULLA VOCE CA.CA.07.70.02.15 AL DISTUM;</t>
  </si>
  <si>
    <t>CA.04.43.02.01</t>
  </si>
  <si>
    <t>Oneri per altre competenze al personale docente e ricercatore</t>
  </si>
  <si>
    <t>MAGGIORI COSTI PER MINORI COSTI SULLA VOCE CA.01.11.02.07 (VINCOLO 4/2021) RELATIVI ALL'ORDINE N. 211/2021 PER LA FORNITURA DI N. 3 NOTEBOOK PER LE ESIGENZE DEI LABORATORI DIDATTICI DEL MEDCLIN.</t>
  </si>
  <si>
    <t>° € 4.880,00 MAGGIORI COSTI  PER LA FORNITURA DI SERVIZI FIRMA DIGITALE E DTS;
° € 4.000,00 MINORI COSTI (VINCOLO 951/2021) DA IMPUTARE SULLA VOCE CA.04.43.05.01 PER COMPENSI AL GRUPPO DI LAVORO DEL FISCALE</t>
  </si>
  <si>
    <t xml:space="preserve">° € 761,20 MAGGIORI COSTI PER MAGGIORI RICAVI SULLA VOCE CA.08.80.02.22 RELATIVI AL PAGAMENTO DELLA FATTURA DI ERRECOLOGICA PER IL RITIRO, TRASPORTO E SMALTIMENTO RIFIUTI SPECIALI DELLA CLINICA ODONTOIATRICA;
° € 911,60 MAGGIORI COSTI </t>
  </si>
  <si>
    <t xml:space="preserve">CA.04.41.01.08 </t>
  </si>
  <si>
    <t>Manutenzione ordinaria aree verdi</t>
  </si>
  <si>
    <t>CA.04.46.08.01</t>
  </si>
  <si>
    <t>ONERI PER ALTRI INTERVENTI A FAVORE DI STUDENTI</t>
  </si>
  <si>
    <t>° € 70.000,00 MAGGIORI COSTI PER RIMBORSI TASSE AGLI STUDENTI;
° € 74.545,00 MAGGIORI COSTI PER EX TASSA DI SCOPO CUS ANNO 2020</t>
  </si>
  <si>
    <t>Acquisto libri, riviste e giornali</t>
  </si>
  <si>
    <t>MINORI COSTI (VINCOLO 4/2021 )PER MAGGIORI COSTI SULLA VOCE CA.01.11.02.05 (VINCOLO 935/2021) RELATIVI ALL'ORDINE N. 211/2021 PER LA FORNITURA DI N. 3 NOTEBOOK PER LE ESIGENZE DEI LABORATORI DIDATTICI DEL MEDCLIN</t>
  </si>
  <si>
    <t xml:space="preserve">° € 158.800,00 MAGGIORI COSTI PER MAGGIORI RICAVI SULLA VOCE CA.05.50.02.01 RELATIVI ALL'ASSEGNAZIONE MUR DM 1059/2021 - Art. 10 O) FINALIZZATA A sostenere le progressioni di carriera dei ricercatori a tempo
indeterminato in possesso di abilitazione scientifica nazionale, secondo le modalità definite con il decreto ministeriale 11 aprile 2019 </t>
  </si>
  <si>
    <t xml:space="preserve">° € 2.244,80 MAGGIORI RICAVI VERSATI DA UNIBA, UNISALENTO e POLITECNICO DI BARI PER LA REALIZZAZIONE DEL CONVEGNO CNUDD DA IMPUTARE SULLA VOCE CA.06.60.03.01 COMUNICAZIONE_2021;
° € 1.000,00 MAGGIORI RICAVI PER ASSEGNAZIONE CONTRIBUTO UNIVERSITA' DI PADOVA ALLA PUBBLICAZIONE DI ARTICOLO SCIENTIFICO PROF.SSA TRABACE -  DA IMPUTARE SULLA VOCE COAN CA.07.70.02.14 </t>
  </si>
  <si>
    <t>° € 1.000,00 MAGGIORI COSTI PER MAGGIORI RICAVI SU CA.05.50.05.07 RELATIVI ALL'ASSEGNAZIONE CONTRIBUTO UNIVERSITA' DI PADOVA ALLA PUBBLICAZIONE DI ARTICOLO SCIENTIFICO PROF.SSA TRABACE</t>
  </si>
  <si>
    <t>CA.07.70.02.14</t>
  </si>
  <si>
    <t>Oneri interni per trasferimento per progetti di ricerca finanziati da enti pubblici</t>
  </si>
  <si>
    <t>MINORI COSTI PER MAGGIORI COSTI SULLA VOCE CA.04.43.15.01 RELATIVI ALLA QUOTA FONDO EP TRATTENUTA SUI COMPENSI DI CUI AI D.D.G 950/2021</t>
  </si>
  <si>
    <t>CA.05.50.01.02</t>
  </si>
  <si>
    <t>Tasse e contributi corsi di perfezionamento</t>
  </si>
  <si>
    <t>MAGGIORI RICAVI DA IMPUTARE PER € 726,30 A BILANCIO E PER € 17.343,70 SULLA VOCE CA.06.60.03.01</t>
  </si>
  <si>
    <t>CA.05.50.01.05</t>
  </si>
  <si>
    <t>Indennità di mora</t>
  </si>
  <si>
    <t>MAGGIORI RICAVI DA IMPUTARE A BILANCIO</t>
  </si>
  <si>
    <t>° € 27.600,00 MAGGIORI RICAVI DA IMPUTARE A BILANCIO</t>
  </si>
  <si>
    <t>CA.05.50.01.10</t>
  </si>
  <si>
    <t>Tasse e contributi esami di stato</t>
  </si>
  <si>
    <t>CA.05.50.07.06</t>
  </si>
  <si>
    <t>Proventi diversi</t>
  </si>
  <si>
    <t>CA.08.80.01.02</t>
  </si>
  <si>
    <t>MAGGIORI RICAVI DA IMPUTARE SULLA VOCE CA.04.43.15.01</t>
  </si>
  <si>
    <t>Proventi servizi amministrativi e generali - % su ricerche c/terzi</t>
  </si>
  <si>
    <t>CA.08.80.01.04</t>
  </si>
  <si>
    <t>Proventi interni per trasferimento quote diretti collaboratori su ricerche c/terzi</t>
  </si>
  <si>
    <t>MAGGIORI RICAVI RELATIVI AL Trasferimento fondi DEL POLO ad integrazione importo per costituzione gruppo di lavoro come da D.D.G. prot.  28980-VII/4 del 14/06/2021 - REP. D.D.G. n. 454/2021 --- DA IMPUTARE SULLA VOCE CA.04.43.20.01</t>
  </si>
  <si>
    <t>MAGGIORI RICAVI RELATIVI AL PEF24_2018_2019 € 250,00, AL PEF24_2020_2021 € 1.125,00 E TFA SOSTEGNO 2020/2021 € 1.650.000,00 - DA IMPUTARE SULLA VOCE CA.06.60.03.01</t>
  </si>
  <si>
    <t>° € 22.400,57 MAGGIORI RICAVI VERSATI DALL'UNIONE NAZIONALE COOPERATIVE ITALIANE - UNCI AGROALIMENTARE RELATIVI AL II SAL DEL PROGETTO FEAMP DA TRASFERIRE AL DAFNE SULLA VOCE CA.07.70.02.20;
° € 49.590,00 MAGGIORI RICAVI VERSATI DALLA REGIONE PUGLIA RELATIVI AL SALDO DEL CONTRIBUTO PER IL PROGETTO "INDIVIDUAZIONE ED IMPLEMENTAZIONE DI INDICATORI DI BENESSERE ANIMALE...." DA TRASFERIRE AL DAFNE SULLA VOCE CA.07.70.02.20;
° € 34.262,40 MAGGIORI RICAVI RELATIVI AL CONTRIBUTO VERSATO DALLA REGIONE PUGLIA PER IL PROGETTO "PASSI D'ARGENTO" DA TRASFERIRE SULLA VOCE CA.07.70.02.20 MEDCHIR;
° € 327.454,00 MAGGIORI RICAVI RELATIVI ALL' ACCORDO DEL DAFNE CON LA REGIONE PUGLIA (AI SENSI DELL'ART. 15 L.241/1990, REP.019861/2017 E PROROGA REP. 18722/2019) PER L'EFFETTUAZIONE DELL'ANALISI SULLA XYLELLA F. CON METODOLOGIA ELISA - DA IMPUTARE SULLA VOCE CA.07.70.02.20;
° € 10.000,00 MAGGIORI RICAVI PRIMA TRANCHE DEL FINANZIAMENTO DI UN MASTER NELL'AMBITO DEL PROTOCOLLO DI INTESA TRA REGIONE PUGLIA E DAFNE PER L'ATTIVAZIONE DI PERCORSI FORMATIVI RIVOLTI AGLI ADDETTI AL CONTROLLO UFFICIALE IN MATERIA DI SICUREZZA ALIMENTARE - DA IMPUTARE SULLA VOCE CA.07.70.02.20.</t>
  </si>
  <si>
    <t>° € 22.400,57 MAGGIORI COSTI PER MAGGIORI RICAVI SULLA VOCE CA.05.50.04.05 VERSATI DALL'UNIONE NAZIONALE COOPERATIVE ITALIANE - UNCI AGROALIMENTARE RELATIVI AL II SAL DEL PROGETTO FEAMP DA TRASFERIRE AL DAFNE;
° € 49.590,00 MAGGIORI COSTI PER MAGGIORI RICAVI SULLA VOCE CA.05.50.04.05 VERSATI DALLA REGIONE PUGLIA RELATIVI AL SALDO DEL CONTRIBUTO PER IL PROGETTO "INDIVIDUAZIONE ED IMPLEMENTAZIONE DI INDICATORI DI BENESSERE ANIMALE...." DA TRASFERIRE AL DAFNE;
° € 34.262,40 MAGGIORI COSTI PER MAGGIORI RICAVI SULLA VOCE CA.05.50.04.05 RELATIVI AL CONTRIBUTO VERSATO DALLA REGIONE PUGLIA PER IL PROGETTO "PASSI D'ARGENTO" DA TRASFERIRE AL DIP. MEDCHIR;
° € 327.454,00 MAGGIORI COSTI PER MAGGIORI RICAVI SULLA VOCE CA.05.50.04.05 RELATIVI ALL' ACCORDO DEL DAFNE CON LA REGIONE PUGLIA (AI SENSI DELL'ART. 15 L.241/1990, REP.019861/2017 E PROROGA REP. 18722/2019) PER L'EFFETTUAZIONE DELL'ANALISI SULLA XYLELLA F. CON METODOLOGIA ELISA;
° € 10.000,00 MAGGIORI COSTI PER MAGGIORI RICAVI SULLA VOCE CA.05.50.04.05 RELATIVI ALLA PRIMA TRANCHE DEL FINANZIAMENTO DI UN MASTER NELL'AMBITO DEL PROTOCOLLO DI INTESA TRA REGIONE PUGLIA E DAFNE PER L'ATTIVAZIONE DI PERCORSI FORMATIVI RIVOLTI AGLI ADDETTI AL CONTROLLO UFFICIALE IN MATERIA DI SICUREZZA ALIMENTARE</t>
  </si>
  <si>
    <t>MAGGIORI RICAVI RELATIVI AL COFINANZIAMENTO DEL DAFNE DI UN ASSEGNO DI RICERCA MAIL DE BENEDITTIS DEL 01/12/2021 DA IMPUTARE SULLA VOCE CA.04.43.08.03</t>
  </si>
  <si>
    <t xml:space="preserve">MAGGIORI COSTI PER MAGGIORI RICAVI SULLA VOCE CA. 08.80.02.03 RELATIVI AL COFINANZIAMENTO DEL DAFNE MAIL DE BENEDITTIS DEL 01/12/2021 DI UN ASSEGNO DI RICERCA </t>
  </si>
  <si>
    <t>° € 7.849,13 MAGGIORI COSTI PER MAGGIORI RICAVI SULLA VOCE CA.08.80.01.03 PER TRASFERIMENTO QUOTA FONDO COMUNE DAI DIPARTIMENTI;
° € 20,00 MAGGIORI COSTI PER MAGGIORI RICAVI SULLA VOCE CA.08.80.02.22 RELATIVI AL RECUPERO QUOTA EP TRATTENUTA SUI COMPENSI IN FAVORE DEL PTA CONIVOLTO NELLE ATTIVITA' DI SUPPORTO ORGANIZZATIVO-GESTIONALE NELL'AMBITO DELLA RASSEGNA DI INCONTRI "PARLIAMO DI (ANTI)MAFIA" DD 742/2021;
° € 630,26 MAGGIORI COSTI RELATIVI ALLA QUOTA FONDO EP TRATTENUTA SUI COMPENSI IN FAVORE DEL PERSONALE TA COINVOLTO NEL PROGETTO TECO DD 750/2020;
° € 138,24 MAGGIORI COSTI PER MINORI COSTI SULLA VOCE CA.04.43.05.02 RELATIVI ALLA QUOTA FONDO EP TRATTENUTA SUI COMPENSI IN FAVORE DEL PERSONALE TA COINVOLTO DD 950/2021;
° € 6,54 MINORI COSTI PER MINORI RICAVI SULLA VOCE CA.08.80.02.22 A RETTIFICA DELLA VAR. 5/2021 DD 721/2021;
° € 238,61 MAGGIORI COSTI RELATIVI ALLA QUOTA EP TRATTENUTA SUI COMPENSI DEL GRUPPO DI LAVORO IMPEGNATO NELL'INAUGURAZIONE DELL'ANNO ACCADEMICO;
° € 11.552,63 MINORI COSTI SU TRATTAMENTO ACCESSORIO EP PER PAGAMENTO PEO DA IMPUTARE SULLA VOCE CA.04.43.03.01;
° € 2.563,85 MAGGIORI COSTI RELATIVI ALLA QUOTA EP TRATTENUTA SUI COMPENSI IN FAVORE DEL PERSONALE PTA COINVOLTO NELLE OPERAZIONE DI RICOGNIZIONE INVENTARIALE CORE FACILITIES DI AGRARIA;
° € 15.476,49 MAGGIORI COSTI PER MAGGIORI RICAVI SULLA VOCE CA.08.80.02.22 RELATIVI AL RECUPERO DELLA SOMMA DA IMPUTARE SUL FONDO EP SUI COMPENSI CORRISPOSTI AL PERSONALE TECNICO AMMINISTRATIVO DI CATEGORIA EP (DDG NN. 473, 930, 955, 959 E 946 DEL 2021)</t>
  </si>
  <si>
    <t>° € 13.000,00 MAGGIORI RICAVI RELATIVI ALLA CONVENZIONE CONVENZIONE OPERA MONTESSORI DA IMPUTARE SULLA VOCE CA.06.60.03.01;
° € 375,00 MAGGIORI RICAVI RELATIVI ALLE TASSE INCASSATE PER IL RICONOSCIMENTO_24_CFU__PEF24_2020/2021 DA IMPUTARE SULLA VOCE CA.06.60.03.01;
° € 42.004,94 MAGGIORI RICAVI DA IMPUTARE A BILANCIO</t>
  </si>
  <si>
    <t>° € 37.490,71 MAGGIORI RICAVI RELATIVI AL CONTRIBUTO 5XMILLE ANNO 2020 VERSATO DAL MUR DA IMPUTARE SULLA VOCE CA.06.60.03.01;
° € 34.924,98 MAGGIORI RICAVI RELATIVI ALL'ASSEGNAZIONE MUR DELL'ACCONTO DEL PROGETTO FISR2020IP_02134 "FORMARE GLI STUDENTI ALLA RESILIENZA" VERSATO DAL MUR DA TRASFERIRE SULLA VOCE CA.07.70.02.17 AL DISTUM;</t>
  </si>
  <si>
    <t>° € 3.000,00 MAGGIORI COSTI PER MAGGIORI RICAVI SULLA VOCE CA.05.50.04.12 RELATIVI AL SALDO DEL FINANZIAMENTO VERSATO DAL COMUNE DI MELFI PER LA REALIZZAZIONE DI RICERCHE ARCHEOLOGICHE E LA VALORIZZAZIONE DEL PATRIMONIO;
° € 20.000,00 MAGGIORI COSTI PER MAGGIORI RICAVI SULLA VOCE CA.05.50.04.12 RELATIVI ALLA I TRANCHE DELLA CONVENZIONE CON IL COMUNE DI CONVERSANO PER "AZIONI PER LA VALORIZZAZIONE DELLA MEMORIA STORICA LOCALE A PARTIRE DAL SITO DI CASTIGLIONE) DA TRASFERIRE DISTUM.</t>
  </si>
  <si>
    <t xml:space="preserve">° € 201.500,00 MAGGIORI COSTI PER MAGGIORI RICAVI SULLA VOCE CA.05.50.06.01 VERSATI DALLA REGIONE PUGLIA RELATIVI ALL'ANTICIPO 50% DI € 403.000,00 PER L'AVVIO DELLE ATTIVITA' NELL'AMBITO DEL PROGRAMMA INTERREG V-A GRECIA ITALIA 2014-2020 PROGETTO CREATIVE@HUBS DA TRASFERIRE AL DAFNE;
° € 55.808,61 MAGGIORI COSTI PER MAGGIORI RICAVI SULLA VOCE CA.05.50.06.01 VERSATI DAL MINISTERO DELLE FINANZE GRECO PER IL PROGETTO E-PARKS DA TRASFERIRE AL DIP. ECONOMIA;
° € 8.000,00 MAGGIORI COSTI PER MAGGIORI RICAVI SULLA VOCE CA.05.50.06.01 VERSATI DALLA REGIONE PUGLIA PER PROGETTO “UNDERWATERMUSE” NELL'AMBITO DEL PROGRAMMA INTERREG CBC V/A ITALIA – CROAZIA 2014/2020 DA TRASFERIRE AL DISTUM;
° € 13.657,60 MAGGIORI COSTI PER MAGGIORI RICAVI SULLA VOCE CA.05.50.06.01 RELATIVI AL CONTRIBUTO VERSATO DAL MINISTERO DELLO SVILUPPO E DEGLI INVESTIMENTI DELLA GRECIA PER IL PROGETTO E-PARKS DA TRASFERIRE AL DIP.TO DI ECONOMIA </t>
  </si>
  <si>
    <t xml:space="preserve">° € 201.500,00 MAGGIORI RICAVI VERSATI DALLA REGIONE PUGLIA RELATIVI ALL'ANTICIPO 50% DI € 403.000,00 PER L'AVVIO DELLE ATTIVITA' NELL'AMBITO DEL PROGRAMMA INTERREG V-A GRECIA ITALIA 2014-2020 PROGETTO CREATIVE@HUBS DA TRASFERIRE AL DAFNE SULLA VOCE CA.07.70.02.19;
° € 55.808,61 MAGGIORI RICAVI VERSATI DAL MINISTERO DELLE FINANZE GRECO PER IL PROGETTO E-PARKS DA TRASFERIRE AL DIP. ECONOMIA SULLA VOCE CA.07.70.02.19;
° € 8.000,00 MAGGIORI RICAVI VERSATI DALLA REGIONE PUGLIA PER PROGETTO “UNDERWATERMUSE” NELL'AMBITO DEL PROGRAMMA INTERREG CBC V/A ITALIA – CROAZIA 2014/2020 DA TRASFERIRE AL DISTUM SULLA VOCE CA.07.70.02.19;
° € 13.657,60 MAGGIORI RICAVI RELATIVI AL CONTRIBUTO VERSATO DAL DAL MINISTERO DELLO SVILUPPO E DEGLI INVESTIMENTI DELLA GRECIA PER IL PROGETTO E-PARKS DA TRASFERIRE AL DIP.TO DI ECONOMIA SULLA VOCE CA.07.70.02.19;
° € 3.527,09 MAGGIORI RICAVI RELATIVI AL  SALDO DEL PROGETTO EUROPEAN MOOC CONSORTIUM (EMC) PROF. LIMONE - DA IMPUTARE SULLA VOCE CA.04.43.02.01
</t>
  </si>
  <si>
    <t>° € 11.026,67 MAGGIORI RICAVI RELATIVI AL TRASFERIMENTO DEL DISTUM DI SOMME PER IL FINANZIAMENTO DI BORSE PER ATTIVITA' DI TUTORATO DA IMPUTARE SULLA VOCE CA.06.60.03.01 CONTRATTI_TUTORATO_ORIENTAMENTO_DM_435_DISUM;
° € 40.420,00 MAGGIORI RICAVI DA IMPUTARE SULLA VOCE CA.04.46.05.05</t>
  </si>
  <si>
    <t>MAGGIORI COSTI PER MAGGIORI RICAVI SULLA VOCE CA.08.80.02.04</t>
  </si>
  <si>
    <t xml:space="preserve">° € 3.527,09 MAGGIORI COSTI PER MAGGIORI RICAVI SULLA VOCE CA.05.50.06.01 RELATIVI AL  SALDO DEL PROGETTO EUROPEAN MOOC CONSORTIUM (EMC) PROF. LIMONE;
</t>
  </si>
  <si>
    <t>ONERI PER CONTRATTI A PERSONALE DOCENTE</t>
  </si>
  <si>
    <t>CA.07.70.02.22</t>
  </si>
  <si>
    <t>Oneri interni per trasferimento di contributi diversi</t>
  </si>
  <si>
    <t>° € 17.056,20 MAGGIORI COSTI PER MINORI COSTI SULLA VOCE CA.04.43.09.01 RELATIVI ALLE SOMME RESIDUE DEL CONTRATTO A TD DI RADDATO DA TRASFERIRE AL POLO</t>
  </si>
  <si>
    <t xml:space="preserve">° € 761,20 MAGGIORI RICAVI RELATIVI AL PAGAMENTO DELLA FATTURA DI ERRECOLOGICA PER IL RITIRO, TRASPORTO E SMALTIMENTO RIFIUTI SPECIALI DELLA CLINICA ODONTOIATRICA DA IMPUTARE SULLA VOCE CA.04.41.05.02;
° € 6,54 MINORI RICAVI PER MINORI COSTI SULLA VOCE CA.04.43.15.01 A RETTIFICA DELLA VAR. 5/2021 DD 721/2021;
° € 20,00 MAGGIORI RICAVI RELATIVI AL RECUPERO QUOTA EP TRATTENUTA SUI COMPENSI IN FAVORE DEL PTA CONIVOLTO NELLE ATTIVITA' DI SUPPORTO ORGANIZZATIVO-GESTIONALE NELL'AMBITO DELLA RASSEGNA DI INCONTRI "PARLIAMO DI (ANTI)MAFIA" DD 742/2021 DA IMPUTARE SULLA VOCE CA.04.43.15.01;
° € 120.000,00 MAGGIORI RICAVI RELATIVI AL RECUPERO SUL PROGETTO TFA_2020_2021_SOPRANNUMERARI (VINCOLO 1178/2021) E COFIN_ATENEO_ERASMUS_2021 (VINCOLO 500/2021) PER LA PROROGA DI N. 3 CONTRATTI DI PTA A TD CATEGORIA D -  DA IMPUTARE SULLA VOCE CA.04.43.09.01;
° € 32.207,57 MAGGIORI RICAVI RELATIVI AL RECUPERO SUL PROGETTO TFA_2020_2021_SOPRANNUMERARI DI N. 1 CONTRATTO DI PTA A TD CATEGORIA D DA IMPUTARE SULLA VOCE CA.04.43.09.01;
° € 523,69 MAGGIORI RICAVI RELATIVI AL TRASFERIMENTO DA PARTE DEL DAFNE PER LA LIQUIDAZIONE DELLA MISSIONE DI JOANA MORGADO DA IMPUTARE SULLA VOCE CA.06.60.03.01;
° € 15.476,49 MAGGIORI RICAVI RELATIVI AL RECUPERO DELLA SOMMA DA IMPUTARE SUL FONDO EP SUI COMPENSI CORRISPOSTI AL PERSONALE TECNICO AMMINISTRATIVO DI CATEGORIA EP (DDG NN. 473, 930, 955, 959 E 946 DEL 2021) DA IMPUTARE SULLA VOCE CA.04.43.15.01;
° € 4.374,00 MAGGIORI RICAVI PER COMPENSI AL PERSONALE TA TRASFERITI DAL DAFNE DA IMPUTARE SULLA VOCE CA.04.43.05.01;
° € 1.260,00 MAGGIORI RICAVI PER per liquidazione incarichi didattici docenti esterni  (Anastasio Aniello € 280,00 - Marrone Raffaele € 280,00 - Passantino Letizia € 420,00 - Veneziano Vincenzo € 280,00) nell'ambito dello short Master - coordinatore prof. Normanno DA IMPUTARE SULLA VOCE CA.04.43.08.02;
° € 15.640,00 MAGGIORI RICAVI RELATIVI AL TRASFERIMENTO DEL DIPARTIMENTO MEDCHIR PER L'ACQUISTO DI ARREDI - DA IMPUTARE SULLA VOCE 
</t>
  </si>
  <si>
    <t>CA.01.11.03.01</t>
  </si>
  <si>
    <t>Mobili e arredi di ufficio</t>
  </si>
  <si>
    <t>MAGGIORI COSTI PER MAGGIORI RICAVI SULLA VOCE CA.08.80.02.22 RELATIVI AL TRASFERIMENTO DEL MEDCHIR PER ACQUISTO ARREDI</t>
  </si>
  <si>
    <t>CA.08.80.02.06</t>
  </si>
  <si>
    <t>Proventi interni per supplenze e contratti</t>
  </si>
  <si>
    <t>MINORI RICAVI PER MINORI TRASFERIMENTI DAI DIPARTIMENTI PER DOCENZE ESTERNE PER € 15.142,68 (CA.04.43.08.02) E SUPPLENZE PER € 16.800,00 (CA.04.43.08.02)</t>
  </si>
  <si>
    <t>CA.08.80.02.29</t>
  </si>
  <si>
    <t>Proventi interni per Contratti a tempo determinato</t>
  </si>
  <si>
    <t>MINORI RICAVI E MINORI COSTI SULLA VOCE CA.04.43.09.01</t>
  </si>
  <si>
    <t>° € 120.000,00 MAGGIORI COSTI PER MAGGIORI RICAVI SULLA VOCE CA.08.80.02.22 RELATIVI AL RECUPERO SUL PROGETTO TFA_2020_2021_SOPRANNUMERARI (VINCOLO 1178/2021) E COFIN_ATENEO_ERASMUS_2021 (VINCOLO 500/2021) DELLA PROROGA DI N. 3 CONTRATTI DI PTA A TD CATEGORIA D;
° € 32.207,57 MAGGIORI COSTI PER MAGGIORI RICAVI SULLA VOCE CA.08.80.02.22 RELATIVI AL RECUPERO SUL PROGETTO TFA_2020_2021_SOPRANNUMERARI DDG 575/2021 (VINCOLO 1407/2021)DI N. 1 CONTRATTO DI PTA A TD CATEGORIA D;
° € 17.056,20 MINORI COSTI PER MAGGIORI COSTI SULLA VOCE CA.07.70.02.22 RELATIVI ALLE SOMME RESIDUE DEL CONTRATTO A TD DI RADDATO DA TRASFERIRE AL POLO;
° € 10.980,88 MINORI COSTI PER MINORI RICAVI SULLA VOCE CA.08.80.02.29</t>
  </si>
  <si>
    <t>° € 1.260,00 MAGGIORI COSTI PER MAGGIORI RICAVI SULLA VOCE CA.08.80.02.22 per liquidazione incarichi didattici docenti esterni  (Anastasio Aniello € 280,00 - Marrone Raffaele € 280,00 - Passantino Letizia € 420,00 - Veneziano Vincenzo € 280,00) nell'ambito dello short Master - coordinatore prof. Normanno;
° € 15.142,68 MINORI COSTI PER MINORI RICAVI SULLA VOCE CA.08.80.02.06 PER MINORI TRASFERIMENTI DAI DIPARTIMENTI PER DOCENZE (VINCOLO 785/2021)</t>
  </si>
  <si>
    <t>° € 800,00 MINORI COSTI (VINCOLO 1219/2021) PER MAGGIORI COSTI SULLA VOCE CA.04.43.05.01 RELATIVI AL COMPENSO DI N. 1 UNITA' DI PTA IMPEGNATO NEI CORSI INTENSIVI;
° € 16.800,00 MINORI COSTI PER MINORI RICAVI SULLA VOCE CA.08.80.02.06 PER MINORI TRASFERIMENTI DAI DIPARTIMENTI PER SUPPLENZE (VINCOLO 783/2021)</t>
  </si>
  <si>
    <t>° € 2.151,72 MAGGIORI COSTI PER MINORI COSTI SULLA VOCE CA.06.60.03.01 (VINCOLO 1311/21) PER I COMPENSI DEL GRUPPO DI LAVORO IMPEGNATO NELL'INAUGURAZIONE DELL'ANNO ACCADEMICO;
° € 3.577,36 MAGGIORI COSTI PER I COMPENSI DEL GRUPPO DI LAVORO IMPEGNATO NELL'INAUGURAZIONE DELL'ANNO ACCADEMICO;
° € 500,00 MAGGIORI COSTI PER MAGGIORI RICAVI SULLA VOCE CA.08.80.02.22 RELATIVI AL Trasferimento fondi DEL POLO ad integrazione importo per costituzione gruppo di lavoro come da D.D.G. prot.  28980-VII/4 del 14/06/2021 - REP. D.D.G. n. 454/2021;
° € 59.900,00 MAGGIORI COSTI DDG NN. 641/2021, 642/2021 E 676/2021 PER COMPENSI RELATIVI ALLO SVOLGIMENTO DEI TEST DI MEDICINA</t>
  </si>
  <si>
    <t xml:space="preserve">ALLEGATO ALL'ESTRATTO DELIBERA DEL C.d.D DEL 29/11/ 2021  </t>
  </si>
  <si>
    <t>VARIAZIONE N. 10  AL BUDGET DI PREVISIONE 2021</t>
  </si>
  <si>
    <t>MAGGIOR  RICAVO PER €  1.983,45 quale  TRASFERIMENTO COME DA D.R. N.1563/2021 PER RINUNCIA A COMPENSI CIAMPAGLIA (661,15) RANA (661,15) E IANNUZZI(661,15) DA UTILIZZARE COME QUOTA PER ATTIVITA' DI RICERCA</t>
  </si>
  <si>
    <t>MAGGIORI COSTI  per € 1.983,45  voce COAN  COSTI PER PROGETTI della variazione di budget n. 10/2021 (Delibera del Consiglio di Dipartimento del 29/11/2021 )</t>
  </si>
  <si>
    <t xml:space="preserve">CA.05.51.01.02 </t>
  </si>
  <si>
    <t>MAGGIOR  RICAVO PER € 12.425,2 quale incremento derivante da ACCONTO E SALDO CORSI INPS PROF. BIANCHI(GESTIONE DELLACONTABILITA' PUBBLICA -SERVIZI FISCALI EFINANZIARI)</t>
  </si>
  <si>
    <t>MAGGIORI COSTI  per € 12.425,2  voce COAN  COSTI PER PROGETTI della variazione di budget n. 10/2021 (Delibera del Consiglio di Dipartimento del 29/11/2021 )</t>
  </si>
  <si>
    <t>ALLEGATO N. 19 AL VERBALE DEL CONSIGLIO DI DIPARTIMENTO</t>
  </si>
  <si>
    <t>VARIAZIONE N. 9 AL BUDGET DI PREVISIONE 2021</t>
  </si>
  <si>
    <t>CA.08.80.02.15</t>
  </si>
  <si>
    <t>Proventi interni per trasferimento per progetti di ricerca finanziati da Comuni</t>
  </si>
  <si>
    <t>Maggiori ricavi per assegnazione contributo versato dal Comune di Pietra Montecorvino (FG) da imputare da imputare su voce CA.06.60.03.01 "Costi per progetti"  - FAVIA</t>
  </si>
  <si>
    <t>Proventi interni per trasferimento tasse per altri corsi</t>
  </si>
  <si>
    <t>Maggiori ricavi per assegnazione contributo di Ateneo da imputare su voce CA.06.60.03.01 "Costi per progetti" per le esigenze dell'ERID LAB - TFA A.A. 2020/2021 - TRAETTA</t>
  </si>
  <si>
    <t>Maggiori ricavi per assegnazioni di contributo di Ateneo da imputare su voce CA.06.60.03.01 "Costi per progetti"  per acquisto attrezzature informatiche TFA A.A. 2020/2021 - TRAETTA</t>
  </si>
  <si>
    <t>Maggiori ricavi per trasferimento progetti di ricerca dal Dipartimento di Economia, Management e Territorio al Dipartimento di Studi Umanistici da imputare su voce CA.06.60.03.01 "Costi per progetti"  - CONTE AMALIA</t>
  </si>
  <si>
    <t>CA.08.80.02.19</t>
  </si>
  <si>
    <t>Maggiori ricavi per assegnazione fondi progetto Underwater Muse da imputare su voce CA.06.60.03.01 "Costi per progetti" - TURCHIANO</t>
  </si>
  <si>
    <t>Maggiori ricavi per assegnazione contruibuto Di Ateneo per rinuncia compensi incarichi didattici a.A. 2018/2019 da imputare su voce CA.06.60.03.01 "Costi per progetti"</t>
  </si>
  <si>
    <t>Proventi da attività c/t con con privati</t>
  </si>
  <si>
    <t>Maggiori ricavi per contratto di ricerca commisionata società Divina Sorrento da imputare su voce CA.06.60.03.01 "Costi per progetti" - MARCHI</t>
  </si>
  <si>
    <t>Maggiori costi per maggiori ricavi su voce CA.08.80.02.15 per assegnazione contributo del Comune di Pietra Montecorvino (FG) per la valorizzazione delle ricerche del patrimonio archeologico - FAVIA</t>
  </si>
  <si>
    <t>Maggiori costi per maggiori ricavi su voce CA.08.80.02.28 per la realizzazione del progetto "Promozione del benessere psicologico degli studenti universitari" -  TFA Sostegno A.A. 2020/2021 - TRAETTA</t>
  </si>
  <si>
    <t>Maggiori costi per maggiori ricavi su voce CA.08.80.02.28 per la stipula di n. 5 contratti di prestazione occasionale - TFA Sostegno A.A. 2020/2021 - TRAETTA</t>
  </si>
  <si>
    <t>Maggiori costi per maggiori ricavi su voce CA.08.80.02.22 per assegnazione contributo di Ateneo per le esigenze dell'Erid LAB - TFA A.A. 2020/2021  - TRAETTA</t>
  </si>
  <si>
    <t>Maggiori costi per maggiori ricavi su voce CA.08.80.02.22  per acquisto attrezzature informatiche - TFA A.A. 2020/2021 - TRAETTA</t>
  </si>
  <si>
    <t>Maggiori costi per maggiori ricavi su voce CA.08.80.02.22 derivanti dal trasferimento dal Dipartimento di Economia, Management, Territorio di un contributo per le esigenze di ricerca della prof.ssa Conte Amalia - CONTE AMALIA</t>
  </si>
  <si>
    <t>Maggiori costi per maggiori ricavi su voce CA.08.80.02.19 per assegnazione fondi sul prgetto Underwater Muse - TURCHIANO</t>
  </si>
  <si>
    <t>Maggiori costi per maggiori ricavi su voce CA.08.80.02.22 da utilizzare per attività di ricerca derivante da rinuncia compensi incarichi didattici a.a. 2018/2019 - BERARDI</t>
  </si>
  <si>
    <t>Maggiori costi per maggiori ricavi su voce CA.08.80.02.22 da utilizzare per attività di ricerca derivante da rinuncia compensi incarichi didattici a.a. 2018/2019 - CAROLI</t>
  </si>
  <si>
    <t>Maggiori costi per maggiori ricavi su voce CA.08.80.02.22 da utilizzare per attività di ricerca derivante da rinuncia compensi incarichi didattici a.a. 2018/2019 - EVANGELISTA</t>
  </si>
  <si>
    <t>Maggiori costi per maggiori ricavi su voce CA.08.80.02.22 da utilizzare per attività di ricerca derivante da rinuncia compensi incarichi didattici a.a. 2018/2019 - FANIZZA</t>
  </si>
  <si>
    <t>Maggiori costi per maggiori ricavi su voce CA.08.80.02.22 da utilizzare per attività di ricerca derivante da rinuncia compensi incarichi didattici a.a. 2018/2019 - INGRAVALLO</t>
  </si>
  <si>
    <t>Maggiori costi per maggiori ricavi su voce CA.08.80.02.22 da utilizzare per attività di ricerca derivante da rinuncia compensi incarichi didattici a.a. 2018/2019 - LIBERATORE</t>
  </si>
  <si>
    <t>Maggiori costi per maggiori ricavi su voce CA.08.80.02.22 da utilizzare per attività di ricerca derivante da rinuncia compensi incarichi didattici a.a. 2018/2019 - MAGLIOCCA</t>
  </si>
  <si>
    <t>Maggiori costi per maggiori ricavi su voce CA.08.80.02.22 da utilizzare per attività di ricerca derivante da rinuncia compensi incarichi didattici a.a. 2018/2019 - MONACIS</t>
  </si>
  <si>
    <t>Maggiori costi per maggiori ricavi su voce CA.08.80.02.22 da utilizzare per attività di ricerca derivante da rinuncia compensi incarichi didattici a.a. 2018/2019 - MONTECALVO</t>
  </si>
  <si>
    <t>Maggiori costi per maggiori ricavi su voce CA.08.80.02.22 da utilizzare per attività di ricerca derivante da rinuncia compensi incarichi didattici a.a. 2018/2019 - PICCIAREDDA</t>
  </si>
  <si>
    <t>Maggiori costi per maggiori ricavi su voce CA.08.80.02.22 da utilizzare per attività di ricerca derivante da rinuncia compensi incarichi didattici a.a. 2018/2019 - RAGNO</t>
  </si>
  <si>
    <t>Maggiori costi per maggiori ricavi su voce CA.08.80.02.22 da utilizzare per attività di ricerca derivante da rinuncia compensi incarichi didattici a.a. 2018/2019 - SANNICANDRO</t>
  </si>
  <si>
    <t>Maggiori costi per maggiori ricavi su voce CA.08.80.02.22 da utilizzare per attività di ricerca derivante da rinuncia compensi incarichi didattici a.a. 2018/2019 - SCIONTI</t>
  </si>
  <si>
    <t>Maggiori costi per maggiori ricavi su voce CA.08.80.02.22 da utilizzare per attività di ricerca derivante da rinuncia compensi incarichi didattici a.a. 2018/2019 - SIVO</t>
  </si>
  <si>
    <t>Maggiori costi per maggiori ricavi su voce CA.08.80.02.22 da utilizzare per attività di ricerca derivante da rinuncia compensi incarichi didattici a.a. 2018/2019 - TURCHIANO</t>
  </si>
  <si>
    <t>Maggiori costi per maggiori ricavi su voce CA.05.51.01.03 darivanti da incasso del corrispettivo previsto dal Contratto di ricerca commissionata con la società Divina Sorrento - MARCHI</t>
  </si>
  <si>
    <t>° € 800,00 MAGGIORI COSTI PER MINORI COSTI SULLA VOCE CA.04.43.08.01 (VINCOLO 1219/2021) RELATIVI AL COMPENSO DI N. 1 UNITA' DI PTA IMPEGNATO NEI CORSI INTENSIVI;
° € 6.714,69 MAGGIORI COSTI RELATIVI ALLA LIQUIDAZIONE DI COMPENSI IN FAVORE DEL PERSONALE TA COINVOLTO NEL PROGETTO TECO DD 750/2020;
° € 4.000,00  MAGGIORI COSTI PER MINORI COSTI SUL VINCOLO 951/2021 AL GRUPPO DI LAVORO DEL FISCALE DA IMPUTARE SUL VINCOLO 995/2021;
° € 7.436,15 MAGGIORI COSTI RELATIVI ALLA LIQUIDAZIONE DI COMPENSI IN FAVORE DEL PERSONALE PTA COINVOLTO NELLE OPERAZIONE DI RICOGNIZIONE INVENTARIALE CORE FACILITIES DI AGRARIA;
° € 4.374,00 MAGGIORI COSTI PER MAGGIORI RICAVI SULA VOCE CA.08.80.02.22 PER COMPENSI AL PERSONALE TA TRASFERITI DAL DAFNE;
° € 3.500,00 MAGGIORI COSTI RELATIVI ALLA LIQUIDAZIONE DI COMPENSI IN FAVORE DEL PERSONALE PTA COINVOLTO NELLE OPERAZIONI DI CHIUSURA DEL SAFE</t>
  </si>
  <si>
    <t>° € 25.230,03 MAGGIORI RICAVI RELATIVI ALL'ASSEGNAZIONE MUR DM 1059/2021 - Art. 9 c) - DM 168/2018 RICERCATORI A T.D. (€ 527.582,00 - € 502.351,97 PREVISIONE 2021) - DA IMPUTARE SULLA VOCE CA.04.43.08.04;
° € 2.211,26 MAGGIORI RICAVI RELATIVI ALL'ASSEGNAZIONE MUR DM 1059/2021 - Art. 9 i) - DM 204/2019 RICERCATORI A T.D. (€ 645.222,00 - € 643.010,74 PREVISIONE 2021) - DA IMPUTARE SULLA VOCE CA.04.43.08.04;
° € 158.800,00 MAGGIORI RICAVI RELATIVI ALL'ASSEGNAZIONE MUR DM 1059/2021 - Art. 10 O) FINALIZZATA A sostenere le progressioni di carriera dei ricercatori a tempo indeterminato in possesso di abilitazione scientifica nazionale, secondo le modalità definite con il decreto ministeriale 11 aprile 2019 - DA IMPUTARE SULLA VOCE CA.04.43.01.01;
° € 176.036,00 MAGGIORI RICAVI RELATIVI ALL'ASSEGNAZIONE MUR PER IL FSG - tutorato e attività didattiche integrative (€ 226.036,00 SOMMA ASSEGNATA - € 50.000,00 SOMMA PREVISTA IN BUDGET 2021) - DA IMPUTARE SULLA VOCE CA.06.60.03.01; 
° € 292.794,00 MINORI RICAVI RELATIVI ALL'ASSEGNAZIONE MUR PER LA MOBILITà INTERNAZINALE STUDENTI (SOMMA PREVISTA IN BUDGET 2021 € 342.549,00 - € 49.735 SOMMA ASSEGNATA) E MINORI COSTI SULLA VOCE CA.06.60.03.01;
° € 201.482,57 MAGGIORI COSTI PER MAGGIORE ASSEGNAZIONE MUR FFO 2021 DA IMPUTARE A BILANCIO</t>
  </si>
  <si>
    <t xml:space="preserve">° € 180,00 MAGGIORI COSTI PER MAGGIORI RICAVI SULLA VOCE CA.05.50.05.08 RELATIVI AL CONTRIBUTO VERSATO DA BRITISH COUNCIL PER L'ORGANIZZAZIONE DELLO SVOLGIMENTO DEI TEST IELTS (ND 14/AC DEL 15/11/21);
° € 2.806,00 MAGGIORI COSTI PER MAGGIORI RICAVI SULLA VOCE CA.05.50.05.07 e CA.05.50.05.08 VERSATI DA UNIBA, UNISALENTO, POLITECNICO DI BARI E UNIVERSITA' LUM PER LA REALIZZAZIONE DEL CONVEGNO CNUDD;
° € 10.000,00 MAGGIORI COSTI PER MAGGIORI RICAVI SULLA VOCE CA.05.50.05.08 VERSATI DALL'ASSOCIAZIONE IMPEGNO DONNA RELATIVI AL CONTRIBUTO PER L'ORGANIZZAZIONE DEL CORSO DI PERFEZIONAMENTO SU CENTRO ANTIVIOLENZA;
° € 2.151,72 MINORI COSTI PER MAGGIORI COSTI SULLA VOCE CA.04.43.20.01 (VINCOLO 1311/21) AL FINE DI LIQUIDARE I COMPENSI DEL GRUPPO DI LAVORO IMPEGNATO NELL'INAUGURAZIONE DELL'ANNO ACCADEMICO;
° € 37.490,71 MAGGIORI COSTI PER MAGGIORI RICAVI SULLA VOCE CA.05.50.02.16 RELATIVI AL CONTRIBUTO 5XMILLE ANNO 2020;
° € 5.280,00 MAGGIORI COSTI RELATIVI ALL'INTEGRAZIONE DI UN CONTRATTO DI ASSEGNO DI RICERCA DA FAR GRAVARE SUL PROGETTO DI FATTIBILITA' TECNICA ED ECONOMICA DELL'EX CONVENTINO;
° € 11.026,67 MAGGIORI COSTI PER MAGGIORI RICAVI SULLA VOCE CA.08.80.02.04 RELATIVI AL TRASFERIMENTO DEL DISTUM DI SOMME PER IL FINANZIAMENTO DI BORSE PER ATTIVITA' DI TUTORATO;
° € 176.036,00 MAGGIORI COSTI PER MAGGIORI RICAVI SULLA VOCE CA.05.50.02.01 RELATIVI ALL'ASSEGNAZIONE MUR PER IL FSG - tutorato e attività didattiche integrative (€ 226.036,00 - € 50.000,00);
</t>
  </si>
  <si>
    <t>° € 13.000,00 MAGGIORI COSTI PER MAGGIORI RICAVI SULLA VOCE CA.05.50.01.04  RELATIVI ALLA CONVENZIONE CONVENZIONE OPERA MONTESSORI;
° € 375,00  MAGGIORI COSTI PER MAGGIORI RICAVI SULLA VOCE CA.05.50.01.04 RELATIVI ALLE TASSE INCASSATE PER IL RICONOSCIMENTO_24_CFU__PEF24_2020/2021;
° € 1.651.375,00 MAGGIORI COSTI PER MAGGIORI RICAVI CA.05.50.01.09 RELATIVI AL PEF24_2018_2019 € 250,00, AL PEF24_2020_2021 € 1.125,00 E TFA SOSTEGNO 2020/2021 € 1.650.000,00;
° € 3.000,00 MAGGIORI COSTI PER ACQUISTO SIGILLI INTEGRARE VINCOLO N. 1350/2021 SU PROGETTO COMUNICAZIONE 2021;
° € 8.000.00 MAGGIORI COSTI PER CONCERTO DI NATALE;
° € 292.794,00 MINORI COSTI PER MINORI RICAVI SULLA VOCE CA.05.50.02.01  RELATIVI ALL'ASSEGNAZIONE MUR PER LA MOBILITà INTERNAZINALE STUDENTI (SOMMA PREVISTA IN BUDGET 2021 € 342.549,00 - € 49.735,00 SOMMA ASSEGNATA);
° € 523,69 MAGGIORI RICAVI SULLA VOCE CA.08.80.02.22 RELATIVI AL TRASFERIMENTO DA PARTE DEL DAFNE PER LA LIQUIDAZIONE DELLA MISSIONE DI JOANA MORGADO;
° 17.343,70 MAGGIORI COSTI PER MAGGIORI RICAVI SULLA VOCE CA.05.50.01.02 RELATIVI ALLE TASSE INCASSATE SUI CORSI DI PERFEZIONAMENTO;</t>
  </si>
  <si>
    <t>° € 180,00 MAGGIORI RICAVI RELATIVI CONTRIBUTO VERSATO DA BRITISH COUNCIL PER L'ORGANIZZAZIONE DELLO SVOLGIMENTO DEI TEST IELTS (ND 14/AC DEL 15/11/21) DA IMPUTARE SULLA VOCE CA.06.60.03.01 PROGETTO_BRITISH_COUNCIL_CLA;
° € 10.000,00 MAGGIORI RICAVI VERSATI DALL'ASSOCIAZIONE IMPEGNO DONNA RELATIVI AL CONTRIBUTO PER L'ORGANIZZAZIONE DEL CORSO DI PERFEZIONAMENTO SU CENTRO ANTIVIOLENZA DA IMPUTARE SULLA VOCE CA.06.60.03.01 CORSO_CAV_2021;
° € 561,20 MAGGIORI RICAVI VERSATI DA UNIVERSITA' LUM PER LA REALIZZAZIONE DEL CONVEGNO CNUDD DA IMPUTARE SULLA VOCE CA.06.60.03.01 COMUNICAZIONE_2021;
° € 816,00 MAGGIORI RICAVI RELATIVI AL CONTRIBUTO VERSATO DA SOC.COOP.SOCIALE ZAFFIRIA PER IL PROGETTO "E SE DIVENTI FARFALLA" - DA IMPUTARE SU CA.07.70.02.21 DISTUM;
° € 93,60 MAGGIORI RICAVI RELATIVI AL CONTRIBUTO VERSATO DAL PROF. TROIANO PER ATTIVITA' DI RICERCA DA TRASFERIRE AL DIP. GIURISPRUDENZA SULLA VOCE CA.07.70.02.21</t>
  </si>
  <si>
    <t xml:space="preserve">° € 816,00 MAGGIORI COSTI PER MAGGIORI RICAVI SU CA.05.50.05.08 RELATIVI AL CONTRIBUTO VERSATO DA SOC.COOP.SOCIALE ZAFFIRIA PER IL PROGETTO "E SE DIVENTI FARFALLA" DEL DISUM;
° € 93,60 MAGGIORI COSTI PER MAGGIORI RICAVI SU CA.05.50.05.08 RELATIVI AL CONTRIBUTO VERSATO DAL PROF. TROIANO PER ATTIVITA' DI RICERCA DA TRASFERIRE AL DIP. GIURISPRUDENZA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</si>
</sst>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 #,##0.00;[Red]\-&quot;€&quot;\ #,##0.00"/>
    <numFmt numFmtId="44" formatCode="_-&quot;€&quot;\ * #,##0.00_-;\-&quot;€&quot;\ * #,##0.00_-;_-&quot;€&quot;\ * &quot;-&quot;??_-;_-@_-"/>
    <numFmt numFmtId="43" formatCode="_-* #,##0.00_-;\-* #,##0.00_-;_-* &quot;-&quot;??_-;_-@_-"/>
    <numFmt numFmtId="164" formatCode="_-&quot;€ &quot;* #,##0.00_-;&quot;-€ &quot;* #,##0.00_-;_-&quot;€ &quot;* \-??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1"/>
      <color theme="1"/>
      <name val="Calibri"/>
      <family val="2"/>
      <scheme val="minor"/>
    </font>
    <font>
      <b/>
      <sz val="10"/>
      <name val="Verdana"/>
      <family val="2"/>
    </font>
    <font>
      <b/>
      <sz val="8"/>
      <name val="Verdana"/>
      <family val="2"/>
    </font>
    <font>
      <b/>
      <u/>
      <sz val="10"/>
      <name val="Verdana"/>
      <family val="2"/>
    </font>
    <font>
      <sz val="10"/>
      <name val="Verdana"/>
      <family val="2"/>
    </font>
    <font>
      <sz val="8"/>
      <name val="Verdana"/>
      <family val="2"/>
    </font>
    <font>
      <u/>
      <sz val="10"/>
      <name val="Verdana"/>
      <family val="2"/>
    </font>
    <font>
      <sz val="10"/>
      <name val="Arial"/>
      <family val="2"/>
    </font>
    <font>
      <sz val="12"/>
      <name val="Times New Roman"/>
      <family val="1"/>
    </font>
    <font>
      <sz val="12"/>
      <name val="Bell MT"/>
      <family val="1"/>
    </font>
    <font>
      <sz val="10"/>
      <name val="Arial"/>
      <family val="2"/>
    </font>
    <font>
      <b/>
      <sz val="9"/>
      <name val="Verdana"/>
      <family val="2"/>
    </font>
    <font>
      <sz val="9"/>
      <name val="Verdana"/>
      <family val="2"/>
    </font>
    <font>
      <b/>
      <u/>
      <sz val="9"/>
      <name val="Verdana"/>
      <family val="2"/>
    </font>
    <font>
      <sz val="10"/>
      <name val="Arial"/>
      <family val="2"/>
    </font>
    <font>
      <sz val="16"/>
      <name val="Verdana"/>
      <family val="2"/>
    </font>
    <font>
      <sz val="8"/>
      <name val="Arial"/>
      <family val="2"/>
    </font>
    <font>
      <sz val="9"/>
      <name val="Calibri"/>
      <family val="2"/>
      <scheme val="minor"/>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9"/>
        <bgColor indexed="26"/>
      </patternFill>
    </fill>
  </fills>
  <borders count="3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hair">
        <color auto="1"/>
      </left>
      <right style="hair">
        <color auto="1"/>
      </right>
      <top style="hair">
        <color auto="1"/>
      </top>
      <bottom/>
      <diagonal/>
    </border>
    <border>
      <left style="hair">
        <color indexed="8"/>
      </left>
      <right style="hair">
        <color indexed="8"/>
      </right>
      <top style="hair">
        <color indexed="8"/>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thin">
        <color indexed="8"/>
      </top>
      <bottom style="double">
        <color indexed="8"/>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64"/>
      </left>
      <right style="hair">
        <color indexed="64"/>
      </right>
      <top style="hair">
        <color indexed="64"/>
      </top>
      <bottom/>
      <diagonal/>
    </border>
    <border>
      <left style="hair">
        <color indexed="8"/>
      </left>
      <right/>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double">
        <color indexed="64"/>
      </bottom>
      <diagonal/>
    </border>
    <border>
      <left style="hair">
        <color indexed="64"/>
      </left>
      <right style="hair">
        <color indexed="64"/>
      </right>
      <top/>
      <bottom/>
      <diagonal/>
    </border>
  </borders>
  <cellStyleXfs count="33">
    <xf numFmtId="0" fontId="0" fillId="0" borderId="0"/>
    <xf numFmtId="44" fontId="7" fillId="0" borderId="0" applyFont="0" applyFill="0" applyBorder="0" applyAlignment="0" applyProtection="0"/>
    <xf numFmtId="44" fontId="9" fillId="0" borderId="0" applyFont="0" applyFill="0" applyBorder="0" applyAlignment="0" applyProtection="0"/>
    <xf numFmtId="44" fontId="8" fillId="0" borderId="0" applyFont="0" applyFill="0" applyBorder="0" applyAlignment="0" applyProtection="0"/>
    <xf numFmtId="164" fontId="8" fillId="0" borderId="0" applyFill="0" applyBorder="0" applyAlignment="0" applyProtection="0"/>
    <xf numFmtId="164" fontId="8" fillId="0" borderId="0" applyFill="0" applyBorder="0" applyAlignment="0" applyProtection="0"/>
    <xf numFmtId="164" fontId="8" fillId="0" borderId="0" applyFill="0" applyBorder="0" applyAlignment="0" applyProtection="0"/>
    <xf numFmtId="164" fontId="8" fillId="0" borderId="0" applyFill="0" applyBorder="0" applyAlignment="0" applyProtection="0"/>
    <xf numFmtId="44" fontId="10" fillId="0" borderId="0" applyFont="0" applyFill="0" applyBorder="0" applyAlignment="0" applyProtection="0"/>
    <xf numFmtId="44" fontId="8" fillId="0" borderId="0" applyFont="0" applyFill="0" applyBorder="0" applyAlignment="0" applyProtection="0"/>
    <xf numFmtId="44" fontId="11" fillId="0" borderId="0" applyFont="0" applyFill="0" applyBorder="0" applyAlignment="0" applyProtection="0"/>
    <xf numFmtId="44" fontId="12" fillId="0" borderId="0" applyFont="0" applyFill="0" applyBorder="0" applyAlignment="0" applyProtection="0"/>
    <xf numFmtId="43" fontId="9" fillId="0" borderId="0" applyFont="0" applyFill="0" applyBorder="0" applyAlignment="0" applyProtection="0"/>
    <xf numFmtId="0" fontId="13" fillId="0" borderId="0"/>
    <xf numFmtId="0" fontId="8" fillId="0" borderId="0"/>
    <xf numFmtId="0" fontId="10" fillId="0" borderId="0"/>
    <xf numFmtId="0" fontId="6" fillId="0" borderId="0"/>
    <xf numFmtId="0" fontId="7" fillId="0" borderId="0"/>
    <xf numFmtId="164" fontId="7" fillId="0" borderId="0" applyFill="0" applyBorder="0" applyAlignment="0" applyProtection="0"/>
    <xf numFmtId="0" fontId="7" fillId="0" borderId="0"/>
    <xf numFmtId="164" fontId="7" fillId="0" borderId="0" applyFill="0" applyBorder="0" applyAlignment="0" applyProtection="0"/>
    <xf numFmtId="164" fontId="7" fillId="0" borderId="0" applyFill="0" applyBorder="0" applyAlignment="0" applyProtection="0"/>
    <xf numFmtId="44" fontId="20" fillId="0" borderId="0" applyFont="0" applyFill="0" applyBorder="0" applyAlignment="0" applyProtection="0"/>
    <xf numFmtId="0" fontId="5" fillId="0" borderId="0"/>
    <xf numFmtId="0" fontId="20" fillId="0" borderId="0"/>
    <xf numFmtId="44" fontId="23" fillId="0" borderId="0" applyFont="0" applyFill="0" applyBorder="0" applyAlignment="0" applyProtection="0"/>
    <xf numFmtId="0" fontId="4" fillId="0" borderId="0"/>
    <xf numFmtId="0" fontId="3" fillId="0" borderId="0"/>
    <xf numFmtId="0" fontId="2" fillId="0" borderId="0"/>
    <xf numFmtId="44" fontId="27" fillId="0" borderId="0" applyFont="0" applyFill="0" applyBorder="0" applyAlignment="0" applyProtection="0"/>
    <xf numFmtId="44" fontId="7" fillId="0" borderId="0" applyFont="0" applyFill="0" applyBorder="0" applyAlignment="0" applyProtection="0"/>
    <xf numFmtId="43" fontId="7" fillId="0" borderId="0" applyFont="0" applyFill="0" applyBorder="0" applyAlignment="0" applyProtection="0"/>
    <xf numFmtId="0" fontId="1" fillId="0" borderId="0"/>
  </cellStyleXfs>
  <cellXfs count="287">
    <xf numFmtId="0" fontId="0" fillId="0" borderId="0" xfId="0"/>
    <xf numFmtId="0" fontId="17" fillId="0" borderId="1" xfId="0" applyFont="1" applyFill="1" applyBorder="1" applyAlignment="1" applyProtection="1">
      <alignment horizontal="justify" vertical="center" wrapText="1"/>
    </xf>
    <xf numFmtId="0" fontId="17" fillId="0" borderId="1" xfId="0" applyNumberFormat="1" applyFont="1" applyFill="1" applyBorder="1" applyAlignment="1" applyProtection="1">
      <alignment horizontal="justify" vertical="center" wrapText="1"/>
    </xf>
    <xf numFmtId="0" fontId="18" fillId="0" borderId="1" xfId="0" applyFont="1" applyFill="1" applyBorder="1" applyAlignment="1" applyProtection="1">
      <alignment horizontal="justify" vertical="top"/>
    </xf>
    <xf numFmtId="0" fontId="17" fillId="0" borderId="1" xfId="0" applyFont="1" applyFill="1" applyBorder="1" applyAlignment="1" applyProtection="1">
      <alignment horizontal="justify" vertical="center"/>
    </xf>
    <xf numFmtId="0" fontId="17" fillId="0" borderId="1" xfId="0" applyFont="1" applyFill="1" applyBorder="1" applyAlignment="1" applyProtection="1">
      <alignment horizontal="center" vertical="center"/>
    </xf>
    <xf numFmtId="0" fontId="18" fillId="0" borderId="1" xfId="0" applyFont="1" applyFill="1" applyBorder="1" applyAlignment="1" applyProtection="1">
      <alignment horizontal="justify" vertical="center"/>
    </xf>
    <xf numFmtId="44" fontId="17" fillId="3" borderId="5" xfId="1" applyFont="1" applyFill="1" applyBorder="1" applyAlignment="1" applyProtection="1">
      <alignment horizontal="center" vertical="center"/>
    </xf>
    <xf numFmtId="44" fontId="17" fillId="0" borderId="5" xfId="1" applyFont="1" applyFill="1" applyBorder="1" applyAlignment="1" applyProtection="1">
      <alignment horizontal="center" vertical="center" wrapText="1"/>
    </xf>
    <xf numFmtId="44" fontId="17" fillId="3" borderId="5" xfId="1" applyFont="1" applyFill="1" applyBorder="1" applyAlignment="1" applyProtection="1">
      <alignment horizontal="center" vertical="center" wrapText="1"/>
    </xf>
    <xf numFmtId="44" fontId="14" fillId="0" borderId="5" xfId="1" applyFont="1" applyFill="1" applyBorder="1" applyAlignment="1" applyProtection="1">
      <alignment horizontal="center" vertical="center" wrapText="1"/>
    </xf>
    <xf numFmtId="44" fontId="14" fillId="0" borderId="5" xfId="1" applyFont="1" applyFill="1" applyBorder="1" applyAlignment="1" applyProtection="1">
      <alignment vertical="center" wrapText="1"/>
    </xf>
    <xf numFmtId="44" fontId="17" fillId="0" borderId="7" xfId="1" applyFont="1" applyFill="1" applyBorder="1" applyAlignment="1" applyProtection="1">
      <alignment vertical="center"/>
    </xf>
    <xf numFmtId="44" fontId="17" fillId="0" borderId="7" xfId="1" applyFont="1" applyFill="1" applyBorder="1" applyAlignment="1" applyProtection="1">
      <alignment horizontal="center" vertical="center"/>
    </xf>
    <xf numFmtId="44" fontId="14" fillId="0" borderId="7" xfId="1" applyFont="1" applyFill="1" applyBorder="1" applyAlignment="1" applyProtection="1">
      <alignment vertical="center"/>
    </xf>
    <xf numFmtId="44" fontId="17" fillId="0" borderId="5" xfId="1" applyFont="1" applyFill="1" applyBorder="1" applyAlignment="1" applyProtection="1">
      <alignment vertical="center"/>
    </xf>
    <xf numFmtId="44" fontId="17" fillId="0" borderId="5" xfId="1" applyFont="1" applyFill="1" applyBorder="1" applyAlignment="1" applyProtection="1">
      <alignment horizontal="center" vertical="center"/>
    </xf>
    <xf numFmtId="44" fontId="17" fillId="0" borderId="5" xfId="1" applyFont="1" applyFill="1" applyBorder="1" applyAlignment="1" applyProtection="1">
      <alignment horizontal="right" vertical="center"/>
    </xf>
    <xf numFmtId="44" fontId="14" fillId="0" borderId="5" xfId="1" applyFont="1" applyFill="1" applyBorder="1" applyAlignment="1" applyProtection="1">
      <alignment horizontal="right" vertical="center"/>
    </xf>
    <xf numFmtId="44" fontId="14" fillId="0" borderId="5" xfId="1" applyFont="1" applyFill="1" applyBorder="1" applyAlignment="1" applyProtection="1">
      <alignment vertical="center"/>
    </xf>
    <xf numFmtId="44" fontId="17" fillId="0" borderId="9" xfId="1" applyFont="1" applyFill="1" applyBorder="1" applyAlignment="1" applyProtection="1">
      <alignment horizontal="justify" vertical="center" wrapText="1"/>
    </xf>
    <xf numFmtId="44" fontId="17" fillId="0" borderId="5" xfId="1" applyFont="1" applyFill="1" applyBorder="1" applyAlignment="1" applyProtection="1">
      <alignment horizontal="justify" vertical="center" wrapText="1"/>
    </xf>
    <xf numFmtId="44" fontId="17" fillId="0" borderId="10" xfId="1" applyFont="1" applyFill="1" applyBorder="1" applyAlignment="1" applyProtection="1">
      <alignment horizontal="center" vertical="center"/>
    </xf>
    <xf numFmtId="8" fontId="17" fillId="0" borderId="5" xfId="1" applyNumberFormat="1" applyFont="1" applyFill="1" applyBorder="1" applyAlignment="1" applyProtection="1">
      <alignment vertical="center" wrapText="1"/>
    </xf>
    <xf numFmtId="44" fontId="14" fillId="0" borderId="5" xfId="1" applyFont="1" applyFill="1" applyBorder="1" applyAlignment="1" applyProtection="1">
      <alignment horizontal="justify" vertical="center" wrapText="1"/>
    </xf>
    <xf numFmtId="44" fontId="17" fillId="0" borderId="5" xfId="1" applyFont="1" applyFill="1" applyBorder="1" applyAlignment="1" applyProtection="1">
      <alignment vertical="center" wrapText="1"/>
    </xf>
    <xf numFmtId="44" fontId="14" fillId="0" borderId="5" xfId="1" applyFont="1" applyFill="1" applyBorder="1" applyAlignment="1" applyProtection="1">
      <alignment horizontal="center" vertical="center"/>
    </xf>
    <xf numFmtId="0" fontId="17" fillId="0" borderId="0" xfId="0" applyFont="1"/>
    <xf numFmtId="0" fontId="17" fillId="0" borderId="1" xfId="0" applyFont="1" applyFill="1" applyBorder="1" applyAlignment="1" applyProtection="1">
      <alignment horizontal="justify" vertical="top"/>
    </xf>
    <xf numFmtId="44" fontId="17" fillId="0" borderId="1" xfId="22" applyFont="1" applyFill="1" applyBorder="1" applyAlignment="1" applyProtection="1">
      <alignment horizontal="justify" vertical="top"/>
    </xf>
    <xf numFmtId="44" fontId="17" fillId="0" borderId="1" xfId="22" applyFont="1" applyFill="1" applyBorder="1" applyAlignment="1" applyProtection="1">
      <alignment horizontal="justify" vertical="center"/>
    </xf>
    <xf numFmtId="44" fontId="18" fillId="0" borderId="5" xfId="1" applyFont="1" applyFill="1" applyBorder="1" applyAlignment="1" applyProtection="1">
      <alignment horizontal="justify" vertical="top"/>
    </xf>
    <xf numFmtId="44" fontId="18" fillId="0" borderId="5" xfId="1" applyFont="1" applyFill="1" applyBorder="1" applyAlignment="1" applyProtection="1">
      <alignment horizontal="justify" vertical="center"/>
    </xf>
    <xf numFmtId="0" fontId="17" fillId="0" borderId="1" xfId="0"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left" vertical="center" wrapText="1"/>
    </xf>
    <xf numFmtId="0" fontId="17" fillId="0" borderId="1" xfId="0" applyNumberFormat="1" applyFont="1" applyFill="1" applyBorder="1" applyAlignment="1" applyProtection="1">
      <alignment vertical="center" wrapText="1"/>
    </xf>
    <xf numFmtId="0" fontId="17" fillId="0" borderId="2" xfId="0" applyFont="1" applyFill="1" applyBorder="1" applyAlignment="1" applyProtection="1">
      <alignment horizontal="center"/>
    </xf>
    <xf numFmtId="0" fontId="16" fillId="0" borderId="2" xfId="0" applyFont="1" applyFill="1" applyBorder="1" applyAlignment="1" applyProtection="1">
      <alignment horizontal="center" vertical="center" wrapText="1"/>
    </xf>
    <xf numFmtId="0" fontId="17" fillId="0" borderId="2" xfId="0" applyNumberFormat="1" applyFont="1" applyFill="1" applyBorder="1" applyAlignment="1" applyProtection="1">
      <alignment horizontal="justify" vertical="center" wrapText="1"/>
    </xf>
    <xf numFmtId="0" fontId="17" fillId="0" borderId="1" xfId="0" applyFont="1" applyFill="1" applyBorder="1" applyAlignment="1" applyProtection="1">
      <alignment horizontal="center"/>
    </xf>
    <xf numFmtId="0" fontId="14" fillId="0" borderId="1" xfId="0" applyFont="1" applyFill="1" applyBorder="1" applyAlignment="1" applyProtection="1">
      <alignment horizontal="justify" vertical="center" wrapText="1"/>
    </xf>
    <xf numFmtId="0" fontId="18" fillId="0" borderId="1" xfId="0" applyFont="1" applyFill="1" applyBorder="1" applyAlignment="1" applyProtection="1">
      <alignment horizontal="center" vertical="center"/>
    </xf>
    <xf numFmtId="0" fontId="18" fillId="0" borderId="1" xfId="0" applyFont="1" applyFill="1" applyBorder="1" applyAlignment="1" applyProtection="1">
      <alignment horizontal="justify" vertical="center" wrapText="1"/>
    </xf>
    <xf numFmtId="44" fontId="18" fillId="0" borderId="1" xfId="25" applyFont="1" applyFill="1" applyBorder="1" applyAlignment="1" applyProtection="1">
      <alignment horizontal="justify" vertical="top"/>
    </xf>
    <xf numFmtId="44" fontId="18" fillId="0" borderId="1" xfId="25" applyFont="1" applyFill="1" applyBorder="1" applyAlignment="1" applyProtection="1">
      <alignment horizontal="justify" vertical="center"/>
    </xf>
    <xf numFmtId="0" fontId="18" fillId="0" borderId="1" xfId="0" applyNumberFormat="1" applyFont="1" applyFill="1" applyBorder="1" applyAlignment="1" applyProtection="1">
      <alignment horizontal="justify" vertical="center" wrapText="1"/>
    </xf>
    <xf numFmtId="44" fontId="17" fillId="0" borderId="1" xfId="1" applyFont="1" applyFill="1" applyBorder="1" applyAlignment="1" applyProtection="1">
      <alignment vertical="center" wrapText="1"/>
    </xf>
    <xf numFmtId="44" fontId="17" fillId="0" borderId="1" xfId="1" applyFont="1" applyFill="1" applyBorder="1" applyAlignment="1" applyProtection="1">
      <alignment horizontal="center" vertical="center" wrapText="1"/>
    </xf>
    <xf numFmtId="44" fontId="17" fillId="0" borderId="1" xfId="1" applyFont="1" applyFill="1" applyBorder="1" applyAlignment="1" applyProtection="1">
      <alignment horizontal="center"/>
    </xf>
    <xf numFmtId="44" fontId="14" fillId="0" borderId="1" xfId="1" applyFont="1" applyFill="1" applyBorder="1" applyAlignment="1" applyProtection="1">
      <alignment horizontal="left" vertical="center" wrapText="1"/>
    </xf>
    <xf numFmtId="44" fontId="17" fillId="0" borderId="1" xfId="1" applyFont="1" applyFill="1" applyBorder="1" applyAlignment="1" applyProtection="1"/>
    <xf numFmtId="44" fontId="17" fillId="0" borderId="2" xfId="1" applyFont="1" applyFill="1" applyBorder="1" applyAlignment="1" applyProtection="1">
      <alignment horizontal="center" vertical="center"/>
    </xf>
    <xf numFmtId="44" fontId="17" fillId="0" borderId="1" xfId="1" applyFont="1" applyFill="1" applyBorder="1" applyProtection="1"/>
    <xf numFmtId="44" fontId="17" fillId="0" borderId="1" xfId="1" applyFont="1" applyFill="1" applyBorder="1" applyAlignment="1" applyProtection="1">
      <alignment horizontal="center" vertical="center"/>
    </xf>
    <xf numFmtId="44" fontId="17" fillId="0" borderId="1" xfId="1" applyFont="1" applyFill="1" applyBorder="1" applyAlignment="1" applyProtection="1">
      <alignment horizontal="right"/>
    </xf>
    <xf numFmtId="44" fontId="17" fillId="0" borderId="17" xfId="1" applyFont="1" applyFill="1" applyBorder="1" applyAlignment="1" applyProtection="1">
      <alignment horizontal="right"/>
    </xf>
    <xf numFmtId="44" fontId="14" fillId="0" borderId="3" xfId="1" applyFont="1" applyFill="1" applyBorder="1" applyAlignment="1" applyProtection="1"/>
    <xf numFmtId="44" fontId="14" fillId="0" borderId="1" xfId="1" applyFont="1" applyFill="1" applyBorder="1" applyAlignment="1" applyProtection="1"/>
    <xf numFmtId="44" fontId="17" fillId="0" borderId="1" xfId="1" applyFont="1" applyFill="1" applyBorder="1" applyAlignment="1" applyProtection="1">
      <alignment horizontal="justify" vertical="center" wrapText="1"/>
    </xf>
    <xf numFmtId="44" fontId="17" fillId="0" borderId="2" xfId="1" applyFont="1" applyFill="1" applyBorder="1" applyAlignment="1" applyProtection="1"/>
    <xf numFmtId="44" fontId="17" fillId="0" borderId="2" xfId="1" applyFont="1" applyFill="1" applyBorder="1" applyProtection="1"/>
    <xf numFmtId="0" fontId="24" fillId="0" borderId="1" xfId="27" applyFont="1" applyFill="1" applyBorder="1"/>
    <xf numFmtId="0" fontId="24" fillId="0" borderId="1" xfId="27" applyFont="1" applyFill="1" applyBorder="1" applyAlignment="1">
      <alignment horizontal="left" vertical="center"/>
    </xf>
    <xf numFmtId="0" fontId="24" fillId="0" borderId="1" xfId="27" applyFont="1" applyFill="1" applyBorder="1" applyAlignment="1">
      <alignment horizontal="center" vertical="center" wrapText="1"/>
    </xf>
    <xf numFmtId="44" fontId="24" fillId="0" borderId="1" xfId="27" applyNumberFormat="1" applyFont="1" applyFill="1" applyBorder="1" applyAlignment="1">
      <alignment horizontal="center" vertical="center" wrapText="1"/>
    </xf>
    <xf numFmtId="0" fontId="24" fillId="0" borderId="1" xfId="27" applyFont="1" applyFill="1" applyBorder="1" applyAlignment="1">
      <alignment horizontal="justify" vertical="center" wrapText="1"/>
    </xf>
    <xf numFmtId="0" fontId="25" fillId="0" borderId="1" xfId="27" applyFont="1" applyFill="1" applyBorder="1" applyAlignment="1">
      <alignment horizontal="center" vertical="center"/>
    </xf>
    <xf numFmtId="0" fontId="25" fillId="0" borderId="1" xfId="27" applyFont="1" applyFill="1" applyBorder="1" applyAlignment="1">
      <alignment horizontal="left" vertical="center"/>
    </xf>
    <xf numFmtId="0" fontId="25" fillId="0" borderId="1" xfId="27" applyFont="1" applyFill="1" applyBorder="1" applyAlignment="1">
      <alignment vertical="center" wrapText="1"/>
    </xf>
    <xf numFmtId="44" fontId="25" fillId="0" borderId="1" xfId="27" applyNumberFormat="1" applyFont="1" applyFill="1" applyBorder="1" applyAlignment="1">
      <alignment horizontal="center" vertical="center" wrapText="1"/>
    </xf>
    <xf numFmtId="0" fontId="25" fillId="0" borderId="1" xfId="27" applyFont="1" applyFill="1" applyBorder="1" applyAlignment="1">
      <alignment horizontal="justify" vertical="center" wrapText="1"/>
    </xf>
    <xf numFmtId="0" fontId="25" fillId="0" borderId="1" xfId="27" applyFont="1" applyFill="1" applyBorder="1"/>
    <xf numFmtId="44" fontId="25" fillId="0" borderId="1" xfId="27" applyNumberFormat="1" applyFont="1" applyFill="1" applyBorder="1" applyAlignment="1">
      <alignment vertical="center"/>
    </xf>
    <xf numFmtId="0" fontId="24" fillId="0" borderId="1" xfId="27" applyFont="1" applyFill="1" applyBorder="1" applyAlignment="1">
      <alignment vertical="center" wrapText="1"/>
    </xf>
    <xf numFmtId="44" fontId="24" fillId="0" borderId="3" xfId="27" applyNumberFormat="1" applyFont="1" applyFill="1" applyBorder="1" applyAlignment="1">
      <alignment vertical="center"/>
    </xf>
    <xf numFmtId="44" fontId="25" fillId="0" borderId="2" xfId="27" applyNumberFormat="1" applyFont="1" applyFill="1" applyBorder="1" applyAlignment="1">
      <alignment vertical="center"/>
    </xf>
    <xf numFmtId="0" fontId="26" fillId="0" borderId="1" xfId="27" applyFont="1" applyFill="1" applyBorder="1" applyAlignment="1">
      <alignment vertical="center" wrapText="1"/>
    </xf>
    <xf numFmtId="44" fontId="25" fillId="0" borderId="1" xfId="27" applyNumberFormat="1" applyFont="1" applyFill="1" applyBorder="1"/>
    <xf numFmtId="0" fontId="25" fillId="0" borderId="1" xfId="27" applyFont="1" applyFill="1" applyBorder="1" applyAlignment="1">
      <alignment horizontal="justify" vertical="center"/>
    </xf>
    <xf numFmtId="44" fontId="25" fillId="0" borderId="17" xfId="27" applyNumberFormat="1" applyFont="1" applyFill="1" applyBorder="1" applyAlignment="1">
      <alignment vertical="center"/>
    </xf>
    <xf numFmtId="0" fontId="24" fillId="0" borderId="1" xfId="27" applyFont="1" applyFill="1" applyBorder="1" applyAlignment="1">
      <alignment horizontal="justify" vertical="center"/>
    </xf>
    <xf numFmtId="44" fontId="25" fillId="0" borderId="2" xfId="27" applyNumberFormat="1" applyFont="1" applyFill="1" applyBorder="1"/>
    <xf numFmtId="44" fontId="18" fillId="3" borderId="1" xfId="1" applyFont="1" applyFill="1" applyBorder="1" applyAlignment="1" applyProtection="1">
      <alignment horizontal="justify" vertical="center"/>
    </xf>
    <xf numFmtId="44" fontId="18" fillId="2" borderId="1" xfId="1" applyFont="1" applyFill="1" applyBorder="1" applyAlignment="1" applyProtection="1">
      <alignment horizontal="center" vertical="center"/>
    </xf>
    <xf numFmtId="44" fontId="18" fillId="3" borderId="1" xfId="1" applyFont="1" applyFill="1" applyBorder="1" applyAlignment="1" applyProtection="1">
      <alignment horizontal="justify" vertical="top"/>
    </xf>
    <xf numFmtId="0" fontId="14" fillId="0" borderId="5" xfId="0" applyFont="1" applyFill="1" applyBorder="1" applyAlignment="1" applyProtection="1">
      <alignment horizontal="center" vertical="center"/>
    </xf>
    <xf numFmtId="0" fontId="16" fillId="0" borderId="10"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10" xfId="0"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wrapText="1"/>
    </xf>
    <xf numFmtId="0" fontId="14" fillId="0" borderId="5" xfId="0" applyFont="1" applyFill="1" applyBorder="1" applyAlignment="1" applyProtection="1">
      <alignment horizontal="justify" vertical="center" wrapText="1"/>
    </xf>
    <xf numFmtId="0" fontId="14" fillId="0" borderId="9" xfId="0" applyNumberFormat="1" applyFont="1" applyFill="1" applyBorder="1" applyAlignment="1" applyProtection="1">
      <alignment horizontal="justify" vertical="center" wrapText="1"/>
    </xf>
    <xf numFmtId="0" fontId="17" fillId="0" borderId="10" xfId="0" applyFont="1" applyFill="1" applyBorder="1" applyAlignment="1" applyProtection="1">
      <alignment horizontal="center" vertical="center" wrapText="1"/>
    </xf>
    <xf numFmtId="0" fontId="21" fillId="0" borderId="5" xfId="0" applyFont="1" applyFill="1" applyBorder="1" applyAlignment="1">
      <alignment vertical="center" wrapText="1"/>
    </xf>
    <xf numFmtId="0" fontId="22" fillId="0" borderId="5" xfId="0" applyFont="1" applyFill="1" applyBorder="1" applyAlignment="1">
      <alignment vertical="center" wrapText="1"/>
    </xf>
    <xf numFmtId="0" fontId="17" fillId="0" borderId="9" xfId="0" applyNumberFormat="1" applyFont="1" applyFill="1" applyBorder="1" applyAlignment="1" applyProtection="1">
      <alignment horizontal="justify" vertical="top" wrapText="1"/>
    </xf>
    <xf numFmtId="0" fontId="17" fillId="0" borderId="10" xfId="0" applyFont="1" applyFill="1" applyBorder="1" applyAlignment="1" applyProtection="1">
      <alignment horizontal="center" vertical="center"/>
    </xf>
    <xf numFmtId="0" fontId="17" fillId="0" borderId="5" xfId="0" applyFont="1" applyFill="1" applyBorder="1" applyAlignment="1" applyProtection="1">
      <alignment horizontal="center" vertical="center"/>
    </xf>
    <xf numFmtId="0" fontId="16" fillId="0" borderId="5" xfId="0" applyFont="1" applyFill="1" applyBorder="1" applyAlignment="1" applyProtection="1">
      <alignment horizontal="center" vertical="center" wrapText="1"/>
    </xf>
    <xf numFmtId="0" fontId="17" fillId="0" borderId="9" xfId="0" applyNumberFormat="1" applyFont="1" applyFill="1" applyBorder="1" applyAlignment="1" applyProtection="1">
      <alignment horizontal="justify" vertical="center" wrapText="1"/>
    </xf>
    <xf numFmtId="0" fontId="17" fillId="0" borderId="5" xfId="0" applyFont="1" applyFill="1" applyBorder="1" applyAlignment="1" applyProtection="1">
      <alignment horizontal="justify" vertical="center" wrapText="1"/>
    </xf>
    <xf numFmtId="0" fontId="17" fillId="0" borderId="8" xfId="0" applyFont="1" applyFill="1" applyBorder="1" applyAlignment="1" applyProtection="1">
      <alignment horizontal="center" vertical="center"/>
    </xf>
    <xf numFmtId="0" fontId="17" fillId="0" borderId="7" xfId="0" applyFont="1" applyFill="1" applyBorder="1" applyAlignment="1" applyProtection="1">
      <alignment horizontal="center" vertical="center"/>
    </xf>
    <xf numFmtId="0" fontId="14" fillId="0" borderId="7" xfId="0" applyFont="1" applyFill="1" applyBorder="1" applyAlignment="1" applyProtection="1">
      <alignment horizontal="justify" vertical="center" wrapText="1"/>
    </xf>
    <xf numFmtId="0" fontId="17" fillId="0" borderId="6" xfId="0" applyNumberFormat="1" applyFont="1" applyFill="1" applyBorder="1" applyAlignment="1" applyProtection="1">
      <alignment horizontal="justify" vertical="center" wrapText="1"/>
    </xf>
    <xf numFmtId="0" fontId="25" fillId="0" borderId="1" xfId="13" applyFont="1" applyFill="1" applyBorder="1" applyAlignment="1">
      <alignment horizontal="center" vertical="center"/>
    </xf>
    <xf numFmtId="0" fontId="25" fillId="0" borderId="1" xfId="13" applyFont="1" applyFill="1" applyBorder="1" applyAlignment="1">
      <alignment horizontal="left" vertical="center"/>
    </xf>
    <xf numFmtId="44" fontId="25" fillId="0" borderId="1" xfId="13" applyNumberFormat="1" applyFont="1" applyFill="1" applyBorder="1" applyAlignment="1">
      <alignment vertical="center"/>
    </xf>
    <xf numFmtId="44" fontId="25" fillId="0" borderId="1" xfId="13" applyNumberFormat="1" applyFont="1" applyFill="1" applyBorder="1" applyAlignment="1">
      <alignment horizontal="center" vertical="center"/>
    </xf>
    <xf numFmtId="4" fontId="25" fillId="0" borderId="1" xfId="13" applyNumberFormat="1" applyFont="1" applyFill="1" applyBorder="1" applyAlignment="1">
      <alignment horizontal="left" vertical="center" wrapText="1"/>
    </xf>
    <xf numFmtId="0" fontId="25" fillId="0" borderId="0" xfId="27" applyFont="1" applyFill="1" applyBorder="1"/>
    <xf numFmtId="44" fontId="25" fillId="0" borderId="1" xfId="27" applyNumberFormat="1" applyFont="1" applyFill="1" applyBorder="1" applyAlignment="1">
      <alignment horizontal="center" vertical="center"/>
    </xf>
    <xf numFmtId="0" fontId="30" fillId="0" borderId="1" xfId="27" applyFont="1" applyFill="1" applyBorder="1" applyAlignment="1">
      <alignment vertical="center" wrapText="1"/>
    </xf>
    <xf numFmtId="44" fontId="30" fillId="0" borderId="1" xfId="27" applyNumberFormat="1" applyFont="1" applyFill="1" applyBorder="1" applyAlignment="1">
      <alignment vertical="center"/>
    </xf>
    <xf numFmtId="44" fontId="25" fillId="0" borderId="0" xfId="13" applyNumberFormat="1" applyFont="1" applyFill="1" applyBorder="1" applyAlignment="1">
      <alignment vertical="center"/>
    </xf>
    <xf numFmtId="0" fontId="24" fillId="0" borderId="0" xfId="27" applyFont="1" applyFill="1" applyBorder="1"/>
    <xf numFmtId="0" fontId="25" fillId="0" borderId="0" xfId="27" applyFont="1" applyFill="1" applyBorder="1" applyAlignment="1">
      <alignment horizontal="left" vertical="center"/>
    </xf>
    <xf numFmtId="4" fontId="29" fillId="0" borderId="0" xfId="0" applyNumberFormat="1" applyFont="1" applyFill="1" applyBorder="1" applyAlignment="1" applyProtection="1">
      <alignment horizontal="right" vertical="center" wrapText="1"/>
    </xf>
    <xf numFmtId="44" fontId="25" fillId="0" borderId="0" xfId="27" applyNumberFormat="1" applyFont="1" applyFill="1" applyBorder="1" applyAlignment="1">
      <alignment vertical="center"/>
    </xf>
    <xf numFmtId="0" fontId="25" fillId="0" borderId="0" xfId="13" applyFont="1" applyFill="1" applyBorder="1"/>
    <xf numFmtId="0" fontId="30" fillId="0" borderId="0" xfId="27" applyFont="1" applyFill="1" applyBorder="1" applyAlignment="1">
      <alignment vertical="center" wrapText="1"/>
    </xf>
    <xf numFmtId="44" fontId="25" fillId="0" borderId="0" xfId="27" applyNumberFormat="1" applyFont="1" applyFill="1" applyBorder="1"/>
    <xf numFmtId="0" fontId="25" fillId="0" borderId="0" xfId="27" applyFont="1" applyFill="1" applyBorder="1" applyAlignment="1">
      <alignment horizontal="justify" vertical="center"/>
    </xf>
    <xf numFmtId="0" fontId="18" fillId="4" borderId="18" xfId="19" applyFont="1" applyFill="1" applyBorder="1" applyAlignment="1" applyProtection="1">
      <alignment horizontal="justify" vertical="top"/>
    </xf>
    <xf numFmtId="0" fontId="18" fillId="4" borderId="18" xfId="19" applyNumberFormat="1" applyFont="1" applyFill="1" applyBorder="1" applyAlignment="1" applyProtection="1">
      <alignment horizontal="justify" vertical="center" wrapText="1"/>
    </xf>
    <xf numFmtId="164" fontId="18" fillId="4" borderId="18" xfId="21" applyFont="1" applyFill="1" applyBorder="1" applyAlignment="1" applyProtection="1">
      <alignment horizontal="justify" vertical="center"/>
    </xf>
    <xf numFmtId="164" fontId="18" fillId="4" borderId="18" xfId="21" applyFont="1" applyFill="1" applyBorder="1" applyAlignment="1" applyProtection="1">
      <alignment horizontal="justify" vertical="top"/>
    </xf>
    <xf numFmtId="0" fontId="18" fillId="4" borderId="18" xfId="19" applyFont="1" applyFill="1" applyBorder="1" applyAlignment="1" applyProtection="1">
      <alignment horizontal="justify" vertical="center" wrapText="1"/>
    </xf>
    <xf numFmtId="0" fontId="18" fillId="4" borderId="18" xfId="19" applyFont="1" applyFill="1" applyBorder="1" applyAlignment="1" applyProtection="1">
      <alignment horizontal="center" vertical="center"/>
    </xf>
    <xf numFmtId="0" fontId="18" fillId="4" borderId="18" xfId="19" applyFont="1" applyFill="1" applyBorder="1" applyAlignment="1" applyProtection="1">
      <alignment horizontal="justify" vertical="center"/>
    </xf>
    <xf numFmtId="0" fontId="15" fillId="4" borderId="18" xfId="19" applyFont="1" applyFill="1" applyBorder="1" applyAlignment="1" applyProtection="1">
      <alignment horizontal="justify" vertical="top"/>
    </xf>
    <xf numFmtId="0" fontId="14" fillId="4" borderId="18" xfId="19" applyNumberFormat="1" applyFont="1" applyFill="1" applyBorder="1" applyAlignment="1" applyProtection="1">
      <alignment horizontal="justify" vertical="center" wrapText="1"/>
    </xf>
    <xf numFmtId="0" fontId="14" fillId="4" borderId="18" xfId="19" applyFont="1" applyFill="1" applyBorder="1" applyAlignment="1" applyProtection="1">
      <alignment horizontal="center" vertical="center"/>
    </xf>
    <xf numFmtId="0" fontId="14" fillId="4" borderId="18" xfId="19" applyFont="1" applyFill="1" applyBorder="1" applyAlignment="1" applyProtection="1">
      <alignment horizontal="justify" vertical="center"/>
    </xf>
    <xf numFmtId="0" fontId="14" fillId="4" borderId="18" xfId="19" applyNumberFormat="1" applyFont="1" applyFill="1" applyBorder="1" applyAlignment="1" applyProtection="1">
      <alignment horizontal="center" vertical="center" wrapText="1"/>
    </xf>
    <xf numFmtId="164" fontId="17" fillId="4" borderId="18" xfId="21" applyFont="1" applyFill="1" applyBorder="1" applyAlignment="1" applyProtection="1">
      <alignment horizontal="justify" vertical="center"/>
    </xf>
    <xf numFmtId="164" fontId="17" fillId="4" borderId="18" xfId="21" applyFont="1" applyFill="1" applyBorder="1" applyAlignment="1" applyProtection="1">
      <alignment horizontal="justify" vertical="top"/>
    </xf>
    <xf numFmtId="0" fontId="17" fillId="4" borderId="18" xfId="19" applyFont="1" applyFill="1" applyBorder="1" applyAlignment="1" applyProtection="1">
      <alignment horizontal="justify" vertical="center" wrapText="1"/>
    </xf>
    <xf numFmtId="0" fontId="17" fillId="4" borderId="18" xfId="19" applyFont="1" applyFill="1" applyBorder="1" applyAlignment="1" applyProtection="1">
      <alignment horizontal="center" vertical="center"/>
    </xf>
    <xf numFmtId="0" fontId="17" fillId="4" borderId="18" xfId="19" applyFont="1" applyFill="1" applyBorder="1" applyAlignment="1" applyProtection="1">
      <alignment horizontal="justify" vertical="center"/>
    </xf>
    <xf numFmtId="164" fontId="17" fillId="4" borderId="19" xfId="21" applyFont="1" applyFill="1" applyBorder="1" applyAlignment="1" applyProtection="1">
      <alignment horizontal="justify" vertical="top"/>
    </xf>
    <xf numFmtId="0" fontId="17" fillId="4" borderId="18" xfId="19" applyNumberFormat="1" applyFont="1" applyFill="1" applyBorder="1" applyAlignment="1" applyProtection="1">
      <alignment horizontal="justify" vertical="center" wrapText="1"/>
    </xf>
    <xf numFmtId="164" fontId="17" fillId="4" borderId="18" xfId="21" applyFont="1" applyFill="1" applyBorder="1" applyAlignment="1" applyProtection="1"/>
    <xf numFmtId="164" fontId="17" fillId="4" borderId="18" xfId="21" applyFont="1" applyFill="1" applyBorder="1" applyAlignment="1" applyProtection="1">
      <alignment horizontal="center" vertical="center"/>
    </xf>
    <xf numFmtId="164" fontId="14" fillId="4" borderId="20" xfId="21" applyFont="1" applyFill="1" applyBorder="1" applyAlignment="1" applyProtection="1"/>
    <xf numFmtId="0" fontId="14" fillId="4" borderId="18" xfId="19" applyFont="1" applyFill="1" applyBorder="1" applyAlignment="1" applyProtection="1">
      <alignment horizontal="justify" vertical="center" wrapText="1"/>
    </xf>
    <xf numFmtId="0" fontId="17" fillId="4" borderId="18" xfId="19" applyFont="1" applyFill="1" applyBorder="1" applyAlignment="1" applyProtection="1">
      <alignment horizontal="center"/>
    </xf>
    <xf numFmtId="164" fontId="17" fillId="4" borderId="21" xfId="21" applyFont="1" applyFill="1" applyBorder="1" applyAlignment="1" applyProtection="1">
      <alignment horizontal="right"/>
    </xf>
    <xf numFmtId="164" fontId="17" fillId="4" borderId="18" xfId="21" applyFont="1" applyFill="1" applyBorder="1" applyAlignment="1" applyProtection="1">
      <alignment horizontal="right"/>
    </xf>
    <xf numFmtId="164" fontId="17" fillId="4" borderId="19" xfId="21" applyFont="1" applyFill="1" applyBorder="1" applyAlignment="1" applyProtection="1">
      <alignment horizontal="justify" vertical="center" wrapText="1"/>
    </xf>
    <xf numFmtId="164" fontId="17" fillId="4" borderId="19" xfId="21" applyFont="1" applyFill="1" applyBorder="1" applyAlignment="1" applyProtection="1"/>
    <xf numFmtId="164" fontId="17" fillId="4" borderId="19" xfId="21" applyFont="1" applyFill="1" applyBorder="1" applyAlignment="1" applyProtection="1">
      <alignment horizontal="center" vertical="center"/>
    </xf>
    <xf numFmtId="164" fontId="17" fillId="4" borderId="18" xfId="21" applyFont="1" applyFill="1" applyBorder="1" applyAlignment="1" applyProtection="1">
      <alignment horizontal="center"/>
    </xf>
    <xf numFmtId="164" fontId="17" fillId="4" borderId="18" xfId="21" applyFont="1" applyFill="1" applyBorder="1" applyAlignment="1" applyProtection="1">
      <alignment horizontal="justify" vertical="center" wrapText="1"/>
    </xf>
    <xf numFmtId="164" fontId="17" fillId="4" borderId="22" xfId="21" applyFont="1" applyFill="1" applyBorder="1" applyAlignment="1" applyProtection="1">
      <alignment horizontal="justify" vertical="center" wrapText="1"/>
    </xf>
    <xf numFmtId="164" fontId="14" fillId="4" borderId="22" xfId="21" applyFont="1" applyFill="1" applyBorder="1" applyAlignment="1" applyProtection="1"/>
    <xf numFmtId="0" fontId="16" fillId="4" borderId="18" xfId="19" applyFont="1" applyFill="1" applyBorder="1" applyAlignment="1" applyProtection="1">
      <alignment horizontal="center" vertical="center" wrapText="1"/>
    </xf>
    <xf numFmtId="164" fontId="14" fillId="4" borderId="18" xfId="21" applyFont="1" applyFill="1" applyBorder="1" applyAlignment="1" applyProtection="1">
      <alignment horizontal="justify" vertical="center" wrapText="1"/>
    </xf>
    <xf numFmtId="0" fontId="18" fillId="0" borderId="0" xfId="19" applyFont="1" applyFill="1" applyBorder="1" applyAlignment="1" applyProtection="1">
      <alignment horizontal="justify" vertical="top"/>
    </xf>
    <xf numFmtId="0" fontId="28" fillId="0" borderId="0" xfId="19" applyFont="1" applyFill="1" applyBorder="1" applyAlignment="1" applyProtection="1">
      <alignment horizontal="justify" vertical="top"/>
    </xf>
    <xf numFmtId="0" fontId="17" fillId="0" borderId="0" xfId="19" applyNumberFormat="1" applyFont="1" applyFill="1" applyBorder="1" applyAlignment="1" applyProtection="1">
      <alignment horizontal="justify" vertical="center" wrapText="1"/>
    </xf>
    <xf numFmtId="164" fontId="17" fillId="4" borderId="18" xfId="20" applyFont="1" applyFill="1" applyBorder="1" applyAlignment="1" applyProtection="1">
      <alignment horizontal="center" vertical="center" wrapText="1"/>
    </xf>
    <xf numFmtId="164" fontId="17" fillId="0" borderId="18" xfId="21" applyFont="1" applyFill="1" applyBorder="1" applyAlignment="1" applyProtection="1">
      <alignment horizontal="center" vertical="center" wrapText="1"/>
    </xf>
    <xf numFmtId="0" fontId="17" fillId="4" borderId="18" xfId="19" applyFont="1" applyFill="1" applyBorder="1" applyAlignment="1" applyProtection="1">
      <alignment horizontal="center" vertical="center" wrapText="1"/>
    </xf>
    <xf numFmtId="164" fontId="17" fillId="0" borderId="22" xfId="21" applyFont="1" applyFill="1" applyBorder="1" applyAlignment="1" applyProtection="1">
      <alignment horizontal="center" vertical="center" wrapText="1"/>
    </xf>
    <xf numFmtId="0" fontId="17" fillId="0" borderId="23" xfId="19" applyNumberFormat="1" applyFont="1" applyFill="1" applyBorder="1" applyAlignment="1" applyProtection="1">
      <alignment horizontal="justify" vertical="center" wrapText="1"/>
    </xf>
    <xf numFmtId="0" fontId="17" fillId="4" borderId="22" xfId="19" applyNumberFormat="1" applyFont="1" applyFill="1" applyBorder="1" applyAlignment="1" applyProtection="1">
      <alignment horizontal="justify" vertical="center" wrapText="1"/>
    </xf>
    <xf numFmtId="0" fontId="17" fillId="3" borderId="24" xfId="19" applyNumberFormat="1" applyFont="1" applyFill="1" applyBorder="1" applyAlignment="1" applyProtection="1">
      <alignment horizontal="justify" vertical="center" wrapText="1"/>
    </xf>
    <xf numFmtId="0" fontId="31" fillId="0" borderId="21" xfId="19" applyNumberFormat="1" applyFont="1" applyFill="1" applyBorder="1" applyAlignment="1" applyProtection="1">
      <alignment horizontal="justify" vertical="center" wrapText="1"/>
    </xf>
    <xf numFmtId="0" fontId="31" fillId="0" borderId="21" xfId="19" applyFont="1" applyFill="1" applyBorder="1" applyAlignment="1" applyProtection="1">
      <alignment horizontal="center" vertical="center" wrapText="1"/>
    </xf>
    <xf numFmtId="0" fontId="17" fillId="0" borderId="21" xfId="19" applyFont="1" applyFill="1" applyBorder="1" applyAlignment="1" applyProtection="1">
      <alignment horizontal="center" vertical="center" wrapText="1"/>
    </xf>
    <xf numFmtId="0" fontId="31" fillId="0" borderId="0" xfId="19" applyFont="1" applyFill="1" applyBorder="1" applyAlignment="1" applyProtection="1">
      <alignment horizontal="center" vertical="center" wrapText="1"/>
    </xf>
    <xf numFmtId="0" fontId="17" fillId="0" borderId="0" xfId="19" applyFont="1" applyFill="1" applyBorder="1" applyAlignment="1" applyProtection="1">
      <alignment horizontal="center" vertical="center" wrapText="1"/>
    </xf>
    <xf numFmtId="0" fontId="17" fillId="0" borderId="21" xfId="19" applyNumberFormat="1" applyFont="1" applyFill="1" applyBorder="1" applyAlignment="1" applyProtection="1">
      <alignment horizontal="left" vertical="center" wrapText="1"/>
    </xf>
    <xf numFmtId="0" fontId="17" fillId="0" borderId="21" xfId="19" applyFont="1" applyFill="1" applyBorder="1" applyAlignment="1" applyProtection="1">
      <alignment vertical="center" wrapText="1"/>
    </xf>
    <xf numFmtId="0" fontId="17" fillId="3" borderId="1" xfId="19" applyFont="1" applyFill="1" applyBorder="1" applyAlignment="1" applyProtection="1">
      <alignment vertical="center" wrapText="1"/>
    </xf>
    <xf numFmtId="0" fontId="17" fillId="3" borderId="1" xfId="19" applyFont="1" applyFill="1" applyBorder="1" applyAlignment="1" applyProtection="1">
      <alignment horizontal="center" vertical="center" wrapText="1"/>
    </xf>
    <xf numFmtId="0" fontId="17" fillId="3" borderId="25" xfId="19" applyNumberFormat="1" applyFont="1" applyFill="1" applyBorder="1" applyAlignment="1" applyProtection="1">
      <alignment horizontal="justify" vertical="center" wrapText="1"/>
    </xf>
    <xf numFmtId="0" fontId="15" fillId="4" borderId="18" xfId="19" applyFont="1" applyFill="1" applyBorder="1" applyAlignment="1" applyProtection="1">
      <alignment horizontal="center" vertical="top"/>
    </xf>
    <xf numFmtId="164" fontId="14" fillId="4" borderId="18" xfId="21" applyFont="1" applyFill="1" applyBorder="1" applyAlignment="1" applyProtection="1">
      <alignment horizontal="center" vertical="center" wrapText="1"/>
    </xf>
    <xf numFmtId="0" fontId="14" fillId="4" borderId="18" xfId="19" applyFont="1" applyFill="1" applyBorder="1" applyAlignment="1" applyProtection="1">
      <alignment horizontal="center" vertical="center" wrapText="1"/>
    </xf>
    <xf numFmtId="164" fontId="14" fillId="4" borderId="18" xfId="21" applyFont="1" applyFill="1" applyBorder="1" applyAlignment="1" applyProtection="1">
      <alignment horizontal="center" vertical="center"/>
    </xf>
    <xf numFmtId="0" fontId="15" fillId="4" borderId="18" xfId="19" applyFont="1" applyFill="1" applyBorder="1" applyAlignment="1" applyProtection="1">
      <alignment horizontal="justify" vertical="center"/>
    </xf>
    <xf numFmtId="0" fontId="16" fillId="0" borderId="1" xfId="0" applyFont="1" applyFill="1" applyBorder="1" applyAlignment="1" applyProtection="1">
      <alignment horizontal="center" vertical="center" wrapText="1"/>
    </xf>
    <xf numFmtId="44" fontId="17" fillId="0" borderId="23" xfId="1" applyFont="1" applyFill="1" applyBorder="1" applyAlignment="1" applyProtection="1">
      <alignment vertical="center" wrapText="1"/>
    </xf>
    <xf numFmtId="44" fontId="17" fillId="0" borderId="23" xfId="1"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23" xfId="0" applyFont="1" applyFill="1" applyBorder="1" applyAlignment="1" applyProtection="1">
      <alignment horizontal="left" vertical="center" wrapText="1"/>
    </xf>
    <xf numFmtId="0" fontId="17" fillId="0" borderId="28" xfId="0" applyFont="1" applyFill="1" applyBorder="1" applyAlignment="1" applyProtection="1">
      <alignment horizontal="left" vertical="center" wrapText="1"/>
    </xf>
    <xf numFmtId="0" fontId="17" fillId="0" borderId="1" xfId="0" applyFont="1" applyFill="1" applyBorder="1" applyAlignment="1" applyProtection="1">
      <alignment horizontal="left" vertical="center" wrapText="1"/>
    </xf>
    <xf numFmtId="0" fontId="17" fillId="0" borderId="26" xfId="0" applyNumberFormat="1" applyFont="1" applyFill="1" applyBorder="1" applyAlignment="1" applyProtection="1">
      <alignment horizontal="justify" vertical="center" wrapText="1"/>
    </xf>
    <xf numFmtId="44" fontId="14" fillId="0" borderId="29" xfId="1" applyFont="1" applyFill="1" applyBorder="1" applyAlignment="1" applyProtection="1"/>
    <xf numFmtId="44" fontId="17" fillId="0" borderId="29" xfId="1" applyFont="1" applyFill="1" applyBorder="1" applyAlignment="1" applyProtection="1">
      <alignment horizontal="justify" vertical="center" wrapText="1"/>
    </xf>
    <xf numFmtId="44" fontId="17" fillId="0" borderId="23" xfId="1" applyFont="1" applyFill="1" applyBorder="1" applyAlignment="1" applyProtection="1">
      <alignment horizontal="right"/>
    </xf>
    <xf numFmtId="0" fontId="17" fillId="0" borderId="1" xfId="0" applyFont="1" applyFill="1" applyBorder="1" applyAlignment="1" applyProtection="1">
      <alignment vertical="center" wrapText="1"/>
    </xf>
    <xf numFmtId="0" fontId="17" fillId="0" borderId="23" xfId="0" applyNumberFormat="1" applyFont="1" applyFill="1" applyBorder="1" applyAlignment="1" applyProtection="1">
      <alignment horizontal="justify" vertical="center" wrapText="1"/>
    </xf>
    <xf numFmtId="0" fontId="17" fillId="0" borderId="30" xfId="0" applyFont="1" applyFill="1" applyBorder="1" applyAlignment="1" applyProtection="1">
      <alignment horizontal="center" vertical="center" wrapText="1"/>
    </xf>
    <xf numFmtId="0" fontId="17" fillId="0" borderId="0" xfId="0" applyNumberFormat="1" applyFont="1" applyFill="1" applyBorder="1" applyAlignment="1" applyProtection="1">
      <alignment horizontal="left" vertical="center" wrapText="1"/>
    </xf>
    <xf numFmtId="0" fontId="18" fillId="3" borderId="1" xfId="32" applyFont="1" applyFill="1" applyBorder="1" applyAlignment="1" applyProtection="1">
      <alignment horizontal="justify" vertical="top"/>
    </xf>
    <xf numFmtId="0" fontId="17" fillId="2" borderId="1" xfId="32" applyNumberFormat="1" applyFont="1" applyFill="1" applyBorder="1" applyAlignment="1" applyProtection="1">
      <alignment horizontal="justify" vertical="center" wrapText="1"/>
    </xf>
    <xf numFmtId="0" fontId="18" fillId="3" borderId="1" xfId="32" applyFont="1" applyFill="1" applyBorder="1" applyAlignment="1" applyProtection="1">
      <alignment horizontal="justify" vertical="center" wrapText="1"/>
    </xf>
    <xf numFmtId="0" fontId="17" fillId="3" borderId="4" xfId="32" applyFont="1" applyFill="1" applyBorder="1" applyAlignment="1" applyProtection="1">
      <alignment horizontal="center" vertical="center"/>
    </xf>
    <xf numFmtId="0" fontId="18" fillId="2" borderId="0" xfId="32" applyFont="1" applyFill="1" applyBorder="1" applyAlignment="1" applyProtection="1">
      <alignment horizontal="justify" vertical="center"/>
    </xf>
    <xf numFmtId="0" fontId="18" fillId="3" borderId="4" xfId="32" applyFont="1" applyFill="1" applyBorder="1" applyAlignment="1" applyProtection="1">
      <alignment horizontal="justify" vertical="top"/>
    </xf>
    <xf numFmtId="0" fontId="17" fillId="3" borderId="5" xfId="32" applyFont="1" applyFill="1" applyBorder="1" applyAlignment="1" applyProtection="1">
      <alignment horizontal="center" vertical="center"/>
    </xf>
    <xf numFmtId="0" fontId="18" fillId="2" borderId="5" xfId="32" applyNumberFormat="1" applyFont="1" applyFill="1" applyBorder="1" applyAlignment="1" applyProtection="1">
      <alignment horizontal="justify" vertical="center" wrapText="1"/>
    </xf>
    <xf numFmtId="0" fontId="18" fillId="3" borderId="23" xfId="32" applyFont="1" applyFill="1" applyBorder="1" applyAlignment="1" applyProtection="1">
      <alignment horizontal="justify" vertical="top"/>
    </xf>
    <xf numFmtId="0" fontId="18" fillId="3" borderId="25" xfId="32" applyFont="1" applyFill="1" applyBorder="1" applyAlignment="1" applyProtection="1">
      <alignment horizontal="justify" vertical="top"/>
    </xf>
    <xf numFmtId="0" fontId="17" fillId="3" borderId="5" xfId="32" applyNumberFormat="1" applyFont="1" applyFill="1" applyBorder="1" applyAlignment="1" applyProtection="1">
      <alignment horizontal="justify" vertical="center" wrapText="1"/>
    </xf>
    <xf numFmtId="0" fontId="17" fillId="0" borderId="5" xfId="32" applyFont="1" applyFill="1" applyBorder="1" applyAlignment="1" applyProtection="1">
      <alignment horizontal="justify" vertical="center" wrapText="1"/>
    </xf>
    <xf numFmtId="0" fontId="17" fillId="0" borderId="5" xfId="32" applyFont="1" applyFill="1" applyBorder="1" applyAlignment="1" applyProtection="1">
      <alignment horizontal="center" vertical="center" wrapText="1"/>
    </xf>
    <xf numFmtId="0" fontId="17" fillId="3" borderId="5" xfId="32" applyFont="1" applyFill="1" applyBorder="1" applyAlignment="1" applyProtection="1">
      <alignment horizontal="center" vertical="center" wrapText="1"/>
    </xf>
    <xf numFmtId="0" fontId="19" fillId="3" borderId="5" xfId="32" applyFont="1" applyFill="1" applyBorder="1" applyAlignment="1" applyProtection="1">
      <alignment horizontal="center" vertical="center" wrapText="1"/>
    </xf>
    <xf numFmtId="0" fontId="15" fillId="3" borderId="1" xfId="32" applyFont="1" applyFill="1" applyBorder="1" applyAlignment="1" applyProtection="1">
      <alignment horizontal="justify" vertical="center"/>
    </xf>
    <xf numFmtId="0" fontId="15" fillId="3" borderId="4" xfId="32" applyFont="1" applyFill="1" applyBorder="1" applyAlignment="1" applyProtection="1">
      <alignment horizontal="justify" vertical="center"/>
    </xf>
    <xf numFmtId="0" fontId="31" fillId="0" borderId="5" xfId="32" applyNumberFormat="1" applyFont="1" applyFill="1" applyBorder="1" applyAlignment="1" applyProtection="1">
      <alignment horizontal="center" vertical="center" wrapText="1"/>
    </xf>
    <xf numFmtId="0" fontId="17" fillId="0" borderId="5" xfId="32" applyNumberFormat="1" applyFont="1" applyFill="1" applyBorder="1" applyAlignment="1" applyProtection="1">
      <alignment horizontal="center" vertical="center" wrapText="1"/>
    </xf>
    <xf numFmtId="0" fontId="17" fillId="0" borderId="5" xfId="32" applyNumberFormat="1" applyFont="1" applyFill="1" applyBorder="1" applyAlignment="1" applyProtection="1">
      <alignment horizontal="justify" vertical="center" wrapText="1"/>
    </xf>
    <xf numFmtId="44" fontId="17" fillId="2" borderId="5" xfId="1" applyFont="1" applyFill="1" applyBorder="1" applyAlignment="1" applyProtection="1">
      <alignment horizontal="center" vertical="center" wrapText="1"/>
    </xf>
    <xf numFmtId="44" fontId="24" fillId="0" borderId="1" xfId="27" applyNumberFormat="1" applyFont="1" applyFill="1" applyBorder="1"/>
    <xf numFmtId="0" fontId="18" fillId="0" borderId="5" xfId="32" applyNumberFormat="1" applyFont="1" applyFill="1" applyBorder="1" applyAlignment="1" applyProtection="1">
      <alignment horizontal="justify" vertical="center" wrapText="1"/>
    </xf>
    <xf numFmtId="0" fontId="18" fillId="0" borderId="25" xfId="32" applyFont="1" applyFill="1" applyBorder="1" applyAlignment="1" applyProtection="1">
      <alignment horizontal="justify" vertical="top"/>
    </xf>
    <xf numFmtId="0" fontId="18" fillId="0" borderId="23" xfId="32" applyFont="1" applyFill="1" applyBorder="1" applyAlignment="1" applyProtection="1">
      <alignment horizontal="justify" vertical="top"/>
    </xf>
    <xf numFmtId="0" fontId="24" fillId="0" borderId="1" xfId="27" applyFont="1" applyFill="1" applyBorder="1" applyAlignment="1">
      <alignment horizontal="center" vertical="center"/>
    </xf>
    <xf numFmtId="44" fontId="24" fillId="0" borderId="1" xfId="27" applyNumberFormat="1" applyFont="1" applyFill="1" applyBorder="1" applyAlignment="1">
      <alignment vertical="center"/>
    </xf>
    <xf numFmtId="44" fontId="25" fillId="0" borderId="1" xfId="27" applyNumberFormat="1" applyFont="1" applyFill="1" applyBorder="1" applyAlignment="1">
      <alignment vertical="center" wrapText="1"/>
    </xf>
    <xf numFmtId="0" fontId="25" fillId="0" borderId="0" xfId="0" applyFont="1" applyFill="1"/>
    <xf numFmtId="0" fontId="17" fillId="0" borderId="0" xfId="0" applyFont="1" applyFill="1"/>
    <xf numFmtId="0" fontId="25" fillId="0" borderId="0" xfId="27" applyFont="1" applyFill="1" applyBorder="1" applyAlignment="1">
      <alignment horizontal="justify" vertical="center" wrapText="1"/>
    </xf>
    <xf numFmtId="0" fontId="25" fillId="0" borderId="0" xfId="27" applyFont="1" applyFill="1" applyBorder="1" applyAlignment="1">
      <alignment horizontal="left" vertical="center" wrapText="1"/>
    </xf>
    <xf numFmtId="0" fontId="15" fillId="0" borderId="1" xfId="27" applyFont="1" applyFill="1" applyBorder="1" applyAlignment="1">
      <alignment horizontal="center" vertical="center"/>
    </xf>
    <xf numFmtId="44" fontId="25" fillId="0" borderId="30" xfId="27" applyNumberFormat="1" applyFont="1" applyFill="1" applyBorder="1" applyAlignment="1">
      <alignment vertical="center" wrapText="1"/>
    </xf>
    <xf numFmtId="44" fontId="25" fillId="0" borderId="30" xfId="27" applyNumberFormat="1" applyFont="1" applyFill="1" applyBorder="1" applyAlignment="1">
      <alignment horizontal="center" vertical="center" wrapText="1"/>
    </xf>
    <xf numFmtId="44" fontId="25" fillId="0" borderId="30" xfId="27" applyNumberFormat="1" applyFont="1" applyFill="1" applyBorder="1" applyAlignment="1">
      <alignment vertical="center"/>
    </xf>
    <xf numFmtId="0" fontId="15" fillId="0" borderId="1" xfId="0" applyFont="1" applyFill="1" applyBorder="1" applyAlignment="1" applyProtection="1">
      <alignment horizontal="justify" vertical="center"/>
    </xf>
    <xf numFmtId="0" fontId="18" fillId="0" borderId="23" xfId="0" applyFont="1" applyFill="1" applyBorder="1" applyAlignment="1" applyProtection="1">
      <alignment horizontal="justify" vertical="top"/>
    </xf>
    <xf numFmtId="0" fontId="15" fillId="4" borderId="18" xfId="0" applyFont="1" applyFill="1" applyBorder="1" applyAlignment="1" applyProtection="1">
      <alignment horizontal="justify" vertical="center"/>
    </xf>
    <xf numFmtId="0" fontId="16" fillId="4" borderId="18" xfId="0" applyFont="1" applyFill="1" applyBorder="1" applyAlignment="1" applyProtection="1">
      <alignment horizontal="center" vertical="center" wrapText="1"/>
    </xf>
    <xf numFmtId="0" fontId="14" fillId="4" borderId="18" xfId="0" applyFont="1" applyFill="1" applyBorder="1" applyAlignment="1" applyProtection="1">
      <alignment horizontal="center" vertical="center"/>
    </xf>
    <xf numFmtId="0" fontId="14" fillId="4" borderId="18" xfId="0" applyFont="1" applyFill="1" applyBorder="1" applyAlignment="1" applyProtection="1">
      <alignment horizontal="center" vertical="center" wrapText="1"/>
    </xf>
    <xf numFmtId="0" fontId="18" fillId="4" borderId="18" xfId="0" applyFont="1" applyFill="1" applyBorder="1" applyAlignment="1" applyProtection="1">
      <alignment horizontal="justify" vertical="top"/>
    </xf>
    <xf numFmtId="0" fontId="14" fillId="4" borderId="18" xfId="0" applyNumberFormat="1" applyFont="1" applyFill="1" applyBorder="1" applyAlignment="1" applyProtection="1">
      <alignment horizontal="center" vertical="center" wrapText="1"/>
    </xf>
    <xf numFmtId="0" fontId="15" fillId="4" borderId="18" xfId="0" applyFont="1" applyFill="1" applyBorder="1" applyAlignment="1" applyProtection="1">
      <alignment horizontal="center" vertical="top"/>
    </xf>
    <xf numFmtId="0" fontId="17" fillId="4" borderId="18" xfId="0" applyNumberFormat="1" applyFont="1" applyFill="1" applyBorder="1" applyAlignment="1" applyProtection="1">
      <alignment horizontal="justify" vertical="center" wrapText="1"/>
    </xf>
    <xf numFmtId="0" fontId="17" fillId="3" borderId="24" xfId="0" applyNumberFormat="1" applyFont="1" applyFill="1" applyBorder="1" applyAlignment="1" applyProtection="1">
      <alignment horizontal="justify" vertical="center" wrapText="1"/>
    </xf>
    <xf numFmtId="0" fontId="17" fillId="0" borderId="21" xfId="19" applyNumberFormat="1" applyFont="1" applyFill="1" applyBorder="1" applyAlignment="1" applyProtection="1">
      <alignment horizontal="justify" vertical="center" wrapText="1"/>
    </xf>
    <xf numFmtId="0" fontId="31" fillId="0" borderId="21" xfId="19" applyNumberFormat="1" applyFont="1" applyFill="1" applyBorder="1" applyAlignment="1" applyProtection="1">
      <alignment horizontal="left" vertical="center" wrapText="1"/>
    </xf>
    <xf numFmtId="0" fontId="31" fillId="3" borderId="25" xfId="0" applyNumberFormat="1" applyFont="1" applyFill="1" applyBorder="1" applyAlignment="1" applyProtection="1">
      <alignment horizontal="justify" vertical="center" wrapText="1"/>
    </xf>
    <xf numFmtId="0" fontId="17" fillId="4" borderId="18" xfId="0" applyFont="1" applyFill="1" applyBorder="1" applyAlignment="1" applyProtection="1">
      <alignment horizontal="center" vertical="center" wrapText="1"/>
    </xf>
    <xf numFmtId="0" fontId="28" fillId="0" borderId="0" xfId="0" applyFont="1" applyFill="1" applyBorder="1" applyAlignment="1" applyProtection="1">
      <alignment horizontal="justify" vertical="top"/>
    </xf>
    <xf numFmtId="0" fontId="18" fillId="0" borderId="0" xfId="0" applyFont="1" applyFill="1" applyBorder="1" applyAlignment="1" applyProtection="1">
      <alignment horizontal="justify" vertical="top"/>
    </xf>
    <xf numFmtId="0" fontId="17" fillId="4" borderId="18" xfId="0" applyFont="1" applyFill="1" applyBorder="1" applyAlignment="1" applyProtection="1">
      <alignment horizontal="justify" vertical="center" wrapText="1"/>
    </xf>
    <xf numFmtId="0" fontId="17" fillId="4" borderId="18" xfId="0" applyFont="1" applyFill="1" applyBorder="1" applyAlignment="1" applyProtection="1">
      <alignment horizontal="center"/>
    </xf>
    <xf numFmtId="0" fontId="14" fillId="4" borderId="18" xfId="0" applyFont="1" applyFill="1" applyBorder="1" applyAlignment="1" applyProtection="1">
      <alignment horizontal="justify" vertical="center" wrapText="1"/>
    </xf>
    <xf numFmtId="0" fontId="17" fillId="4" borderId="18" xfId="0" applyFont="1" applyFill="1" applyBorder="1" applyAlignment="1" applyProtection="1">
      <alignment horizontal="justify" vertical="center"/>
    </xf>
    <xf numFmtId="0" fontId="17" fillId="4" borderId="18" xfId="0" applyFont="1" applyFill="1" applyBorder="1" applyAlignment="1" applyProtection="1">
      <alignment horizontal="center" vertical="center"/>
    </xf>
    <xf numFmtId="0" fontId="14" fillId="4" borderId="18" xfId="0" applyFont="1" applyFill="1" applyBorder="1" applyAlignment="1" applyProtection="1">
      <alignment horizontal="justify" vertical="center"/>
    </xf>
    <xf numFmtId="0" fontId="15" fillId="4" borderId="18" xfId="0" applyFont="1" applyFill="1" applyBorder="1" applyAlignment="1" applyProtection="1">
      <alignment horizontal="justify" vertical="top"/>
    </xf>
    <xf numFmtId="0" fontId="14" fillId="4" borderId="18" xfId="0" applyNumberFormat="1" applyFont="1" applyFill="1" applyBorder="1" applyAlignment="1" applyProtection="1">
      <alignment horizontal="justify" vertical="center" wrapText="1"/>
    </xf>
    <xf numFmtId="0" fontId="24" fillId="0" borderId="1" xfId="27" applyFont="1" applyFill="1" applyBorder="1" applyAlignment="1">
      <alignment horizontal="center" vertical="center"/>
    </xf>
    <xf numFmtId="0" fontId="24" fillId="0" borderId="1" xfId="27" applyFont="1" applyFill="1" applyBorder="1" applyAlignment="1">
      <alignment vertical="center"/>
    </xf>
    <xf numFmtId="0" fontId="14" fillId="0" borderId="13" xfId="0" applyFont="1" applyFill="1" applyBorder="1" applyAlignment="1" applyProtection="1">
      <alignment horizontal="center" vertical="center" wrapText="1"/>
    </xf>
    <xf numFmtId="0" fontId="14" fillId="0" borderId="12"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0" fontId="16" fillId="0" borderId="13" xfId="0" applyFont="1" applyFill="1" applyBorder="1" applyAlignment="1" applyProtection="1">
      <alignment horizontal="center" vertical="center" wrapText="1"/>
    </xf>
    <xf numFmtId="0" fontId="16" fillId="0" borderId="12" xfId="0" applyFont="1" applyFill="1" applyBorder="1" applyAlignment="1" applyProtection="1">
      <alignment horizontal="center" vertical="center" wrapText="1"/>
    </xf>
    <xf numFmtId="0" fontId="16" fillId="0" borderId="11" xfId="0" applyFont="1" applyFill="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xf>
    <xf numFmtId="0" fontId="14" fillId="0" borderId="14"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7" fillId="0" borderId="1" xfId="0" applyFont="1" applyFill="1" applyBorder="1" applyAlignment="1">
      <alignment horizontal="center" vertical="center"/>
    </xf>
    <xf numFmtId="0" fontId="16" fillId="0" borderId="1" xfId="0" applyFont="1" applyFill="1" applyBorder="1" applyAlignment="1" applyProtection="1">
      <alignment horizontal="center" vertical="center" wrapText="1"/>
    </xf>
    <xf numFmtId="0" fontId="14" fillId="4" borderId="18" xfId="0" applyFont="1" applyFill="1" applyBorder="1" applyAlignment="1" applyProtection="1">
      <alignment horizontal="center" vertical="center" wrapText="1"/>
    </xf>
    <xf numFmtId="0" fontId="16" fillId="4" borderId="18" xfId="0" applyFont="1" applyFill="1" applyBorder="1" applyAlignment="1" applyProtection="1">
      <alignment horizontal="center" vertical="center" wrapText="1"/>
    </xf>
    <xf numFmtId="0" fontId="14" fillId="4" borderId="18" xfId="19" applyFont="1" applyFill="1" applyBorder="1" applyAlignment="1" applyProtection="1">
      <alignment horizontal="center" vertical="center" wrapText="1"/>
    </xf>
    <xf numFmtId="0" fontId="16" fillId="4" borderId="18" xfId="19" applyFont="1" applyFill="1" applyBorder="1" applyAlignment="1" applyProtection="1">
      <alignment horizontal="center" vertical="center" wrapText="1"/>
    </xf>
    <xf numFmtId="0" fontId="14" fillId="0" borderId="26" xfId="0" applyFont="1" applyFill="1" applyBorder="1" applyAlignment="1" applyProtection="1">
      <alignment horizontal="center" vertical="center" wrapText="1"/>
    </xf>
    <xf numFmtId="0" fontId="14" fillId="0" borderId="27"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6" fillId="0" borderId="26" xfId="0" applyFont="1" applyFill="1" applyBorder="1" applyAlignment="1" applyProtection="1">
      <alignment horizontal="center" vertical="center" wrapText="1"/>
    </xf>
    <xf numFmtId="0" fontId="16" fillId="0" borderId="27"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14" fillId="2" borderId="5" xfId="32" applyFont="1" applyFill="1" applyBorder="1" applyAlignment="1" applyProtection="1">
      <alignment horizontal="center" vertical="center" wrapText="1"/>
    </xf>
    <xf numFmtId="0" fontId="14" fillId="3" borderId="5" xfId="32" applyFont="1" applyFill="1" applyBorder="1" applyAlignment="1">
      <alignment horizontal="center" vertical="center"/>
    </xf>
    <xf numFmtId="0" fontId="16" fillId="2" borderId="5" xfId="32" applyFont="1" applyFill="1" applyBorder="1" applyAlignment="1" applyProtection="1">
      <alignment horizontal="center" vertical="center" wrapText="1"/>
    </xf>
  </cellXfs>
  <cellStyles count="33">
    <cellStyle name="Euro" xfId="1"/>
    <cellStyle name="Euro 10" xfId="29"/>
    <cellStyle name="Euro 2" xfId="2"/>
    <cellStyle name="Euro 2 2" xfId="30"/>
    <cellStyle name="Euro 3" xfId="3"/>
    <cellStyle name="Euro 3 2" xfId="4"/>
    <cellStyle name="Euro 3 2 2 2 3" xfId="5"/>
    <cellStyle name="Euro 3 2 2 2 3 2" xfId="21"/>
    <cellStyle name="Euro 3 5" xfId="6"/>
    <cellStyle name="Euro 3 5 2" xfId="20"/>
    <cellStyle name="Euro 4" xfId="7"/>
    <cellStyle name="Euro 5" xfId="8"/>
    <cellStyle name="Euro 5 2" xfId="9"/>
    <cellStyle name="Euro 6" xfId="10"/>
    <cellStyle name="Euro 6 2" xfId="11"/>
    <cellStyle name="Euro 7" xfId="18"/>
    <cellStyle name="Euro 8" xfId="22"/>
    <cellStyle name="Euro 9" xfId="25"/>
    <cellStyle name="Migliaia 2" xfId="12"/>
    <cellStyle name="Migliaia 2 2" xfId="31"/>
    <cellStyle name="Normale" xfId="0" builtinId="0"/>
    <cellStyle name="Normale 2" xfId="13"/>
    <cellStyle name="Normale 2 2" xfId="14"/>
    <cellStyle name="Normale 2 3" xfId="19"/>
    <cellStyle name="Normale 2 4" xfId="23"/>
    <cellStyle name="Normale 2 5" xfId="24"/>
    <cellStyle name="Normale 2 6" xfId="26"/>
    <cellStyle name="Normale 2 6 2" xfId="27"/>
    <cellStyle name="Normale 3" xfId="16"/>
    <cellStyle name="Normale 4" xfId="17"/>
    <cellStyle name="Normale 5" xfId="15"/>
    <cellStyle name="Normale 6" xfId="28"/>
    <cellStyle name="Normale 7" xfId="32"/>
  </cellStyles>
  <dxfs count="0"/>
  <tableStyles count="0" defaultTableStyle="TableStyleMedium2" defaultPivotStyle="PivotStyleLight16"/>
  <colors>
    <mruColors>
      <color rgb="FF66FF33"/>
      <color rgb="FF9C2488"/>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abSelected="1" topLeftCell="A7" zoomScale="90" zoomScaleNormal="90" workbookViewId="0">
      <selection activeCell="D10" sqref="D10"/>
    </sheetView>
  </sheetViews>
  <sheetFormatPr defaultColWidth="9.140625" defaultRowHeight="11.25" x14ac:dyDescent="0.15"/>
  <cols>
    <col min="1" max="1" width="4.140625" style="111" customWidth="1"/>
    <col min="2" max="2" width="16" style="117" bestFit="1" customWidth="1"/>
    <col min="3" max="3" width="36.5703125" style="111" customWidth="1"/>
    <col min="4" max="4" width="18.7109375" style="122" customWidth="1"/>
    <col min="5" max="5" width="16.7109375" style="122" customWidth="1"/>
    <col min="6" max="6" width="18" style="122" customWidth="1"/>
    <col min="7" max="7" width="19.140625" style="122" customWidth="1"/>
    <col min="8" max="8" width="68" style="123" customWidth="1"/>
    <col min="9" max="9" width="37.7109375" style="111" bestFit="1" customWidth="1"/>
    <col min="10" max="10" width="13.42578125" style="111" bestFit="1" customWidth="1"/>
    <col min="11" max="11" width="11.140625" style="111" bestFit="1" customWidth="1"/>
    <col min="12" max="16384" width="9.140625" style="111"/>
  </cols>
  <sheetData>
    <row r="1" spans="1:9" s="116" customFormat="1" ht="23.25" customHeight="1" x14ac:dyDescent="0.15">
      <c r="A1" s="260" t="s">
        <v>104</v>
      </c>
      <c r="B1" s="261"/>
      <c r="C1" s="261"/>
      <c r="D1" s="261"/>
      <c r="E1" s="261"/>
      <c r="F1" s="261"/>
      <c r="G1" s="261"/>
      <c r="H1" s="261"/>
    </row>
    <row r="2" spans="1:9" s="116" customFormat="1" ht="27.75" customHeight="1" x14ac:dyDescent="0.15">
      <c r="A2" s="231" t="s">
        <v>2</v>
      </c>
      <c r="B2" s="63" t="s">
        <v>26</v>
      </c>
      <c r="C2" s="64" t="s">
        <v>27</v>
      </c>
      <c r="D2" s="65" t="s">
        <v>28</v>
      </c>
      <c r="E2" s="65" t="s">
        <v>29</v>
      </c>
      <c r="F2" s="65" t="s">
        <v>30</v>
      </c>
      <c r="G2" s="65" t="s">
        <v>31</v>
      </c>
      <c r="H2" s="66" t="s">
        <v>32</v>
      </c>
    </row>
    <row r="3" spans="1:9" ht="45.6" customHeight="1" x14ac:dyDescent="0.15">
      <c r="A3" s="67" t="s">
        <v>1</v>
      </c>
      <c r="B3" s="68" t="s">
        <v>257</v>
      </c>
      <c r="C3" s="69" t="s">
        <v>258</v>
      </c>
      <c r="D3" s="70">
        <v>18070</v>
      </c>
      <c r="E3" s="70"/>
      <c r="F3" s="70"/>
      <c r="G3" s="70"/>
      <c r="H3" s="71" t="s">
        <v>259</v>
      </c>
    </row>
    <row r="4" spans="1:9" ht="99" customHeight="1" x14ac:dyDescent="0.15">
      <c r="A4" s="67" t="s">
        <v>1</v>
      </c>
      <c r="B4" s="68" t="s">
        <v>33</v>
      </c>
      <c r="C4" s="69" t="s">
        <v>34</v>
      </c>
      <c r="D4" s="70">
        <f>13000+375+42004.94</f>
        <v>55379.94</v>
      </c>
      <c r="E4" s="70"/>
      <c r="F4" s="70"/>
      <c r="G4" s="70"/>
      <c r="H4" s="71" t="s">
        <v>280</v>
      </c>
    </row>
    <row r="5" spans="1:9" ht="48" customHeight="1" x14ac:dyDescent="0.15">
      <c r="A5" s="67" t="s">
        <v>1</v>
      </c>
      <c r="B5" s="68" t="s">
        <v>260</v>
      </c>
      <c r="C5" s="69" t="s">
        <v>261</v>
      </c>
      <c r="D5" s="70">
        <v>18000</v>
      </c>
      <c r="E5" s="70"/>
      <c r="F5" s="70"/>
      <c r="G5" s="70"/>
      <c r="H5" s="71" t="s">
        <v>262</v>
      </c>
    </row>
    <row r="6" spans="1:9" ht="72" customHeight="1" x14ac:dyDescent="0.15">
      <c r="A6" s="67" t="s">
        <v>1</v>
      </c>
      <c r="B6" s="68" t="s">
        <v>84</v>
      </c>
      <c r="C6" s="69" t="s">
        <v>85</v>
      </c>
      <c r="D6" s="70">
        <v>3235.66</v>
      </c>
      <c r="E6" s="70"/>
      <c r="F6" s="70"/>
      <c r="G6" s="70"/>
      <c r="H6" s="71" t="s">
        <v>262</v>
      </c>
    </row>
    <row r="7" spans="1:9" ht="86.45" customHeight="1" x14ac:dyDescent="0.15">
      <c r="A7" s="67" t="s">
        <v>1</v>
      </c>
      <c r="B7" s="68" t="s">
        <v>35</v>
      </c>
      <c r="C7" s="69" t="s">
        <v>36</v>
      </c>
      <c r="D7" s="70">
        <v>27600</v>
      </c>
      <c r="E7" s="70"/>
      <c r="F7" s="70"/>
      <c r="G7" s="70"/>
      <c r="H7" s="71" t="s">
        <v>263</v>
      </c>
    </row>
    <row r="8" spans="1:9" ht="63" customHeight="1" x14ac:dyDescent="0.15">
      <c r="A8" s="67" t="s">
        <v>1</v>
      </c>
      <c r="B8" s="68" t="s">
        <v>37</v>
      </c>
      <c r="C8" s="69" t="s">
        <v>38</v>
      </c>
      <c r="D8" s="70">
        <f>250+1125+1650000</f>
        <v>1651375</v>
      </c>
      <c r="E8" s="70"/>
      <c r="F8" s="70"/>
      <c r="G8" s="70"/>
      <c r="H8" s="71" t="s">
        <v>274</v>
      </c>
    </row>
    <row r="9" spans="1:9" ht="63" customHeight="1" x14ac:dyDescent="0.15">
      <c r="A9" s="67" t="s">
        <v>1</v>
      </c>
      <c r="B9" s="68" t="s">
        <v>264</v>
      </c>
      <c r="C9" s="69" t="s">
        <v>265</v>
      </c>
      <c r="D9" s="70">
        <v>6006</v>
      </c>
      <c r="E9" s="70"/>
      <c r="F9" s="70"/>
      <c r="G9" s="70"/>
      <c r="H9" s="71" t="s">
        <v>262</v>
      </c>
    </row>
    <row r="10" spans="1:9" ht="267.75" customHeight="1" x14ac:dyDescent="0.15">
      <c r="A10" s="67" t="s">
        <v>39</v>
      </c>
      <c r="B10" s="68" t="s">
        <v>40</v>
      </c>
      <c r="C10" s="69" t="s">
        <v>41</v>
      </c>
      <c r="D10" s="70">
        <f>527582-502351.97+645222-643010.74+158800+176036+201482.57</f>
        <v>563759.8600000001</v>
      </c>
      <c r="E10" s="70">
        <f>292794</f>
        <v>292794</v>
      </c>
      <c r="F10" s="78"/>
      <c r="G10" s="70"/>
      <c r="H10" s="71" t="s">
        <v>351</v>
      </c>
      <c r="I10" s="118"/>
    </row>
    <row r="11" spans="1:9" ht="93" customHeight="1" x14ac:dyDescent="0.15">
      <c r="A11" s="67" t="s">
        <v>1</v>
      </c>
      <c r="B11" s="68" t="s">
        <v>57</v>
      </c>
      <c r="C11" s="69" t="s">
        <v>58</v>
      </c>
      <c r="D11" s="70">
        <f>37490.71+34924.98</f>
        <v>72415.69</v>
      </c>
      <c r="E11" s="70"/>
      <c r="F11" s="70"/>
      <c r="G11" s="70"/>
      <c r="H11" s="71" t="s">
        <v>281</v>
      </c>
      <c r="I11" s="118"/>
    </row>
    <row r="12" spans="1:9" ht="255" customHeight="1" x14ac:dyDescent="0.15">
      <c r="A12" s="67" t="s">
        <v>1</v>
      </c>
      <c r="B12" s="68" t="s">
        <v>61</v>
      </c>
      <c r="C12" s="69" t="s">
        <v>62</v>
      </c>
      <c r="D12" s="70">
        <f>22400.57+49590+34262.4+327454+10000</f>
        <v>443706.97</v>
      </c>
      <c r="E12" s="70"/>
      <c r="F12" s="70"/>
      <c r="G12" s="70"/>
      <c r="H12" s="71" t="s">
        <v>275</v>
      </c>
    </row>
    <row r="13" spans="1:9" ht="117.6" customHeight="1" x14ac:dyDescent="0.15">
      <c r="A13" s="67" t="s">
        <v>1</v>
      </c>
      <c r="B13" s="68" t="s">
        <v>65</v>
      </c>
      <c r="C13" s="69" t="s">
        <v>66</v>
      </c>
      <c r="D13" s="70">
        <f>3000+20000</f>
        <v>23000</v>
      </c>
      <c r="E13" s="70"/>
      <c r="F13" s="70"/>
      <c r="G13" s="70"/>
      <c r="H13" s="71" t="s">
        <v>238</v>
      </c>
    </row>
    <row r="14" spans="1:9" ht="90.75" customHeight="1" x14ac:dyDescent="0.15">
      <c r="A14" s="67" t="s">
        <v>1</v>
      </c>
      <c r="B14" s="68" t="s">
        <v>107</v>
      </c>
      <c r="C14" s="69" t="s">
        <v>108</v>
      </c>
      <c r="D14" s="70">
        <f>2806-561.2+1000</f>
        <v>3244.8</v>
      </c>
      <c r="E14" s="70"/>
      <c r="F14" s="70"/>
      <c r="G14" s="70"/>
      <c r="H14" s="71" t="s">
        <v>252</v>
      </c>
    </row>
    <row r="15" spans="1:9" ht="206.25" customHeight="1" x14ac:dyDescent="0.15">
      <c r="A15" s="67" t="s">
        <v>1</v>
      </c>
      <c r="B15" s="68" t="s">
        <v>42</v>
      </c>
      <c r="C15" s="69" t="s">
        <v>43</v>
      </c>
      <c r="D15" s="73">
        <f>180+10000+561.2+816+93.6</f>
        <v>11650.800000000001</v>
      </c>
      <c r="E15" s="72"/>
      <c r="F15" s="70"/>
      <c r="G15" s="70"/>
      <c r="H15" s="71" t="s">
        <v>354</v>
      </c>
    </row>
    <row r="16" spans="1:9" ht="237.6" customHeight="1" x14ac:dyDescent="0.15">
      <c r="A16" s="67" t="s">
        <v>1</v>
      </c>
      <c r="B16" s="68" t="s">
        <v>44</v>
      </c>
      <c r="C16" s="69" t="s">
        <v>45</v>
      </c>
      <c r="D16" s="73">
        <f>201500+55808.61+8000+13657.6+3527.09</f>
        <v>282493.3</v>
      </c>
      <c r="E16" s="72"/>
      <c r="F16" s="70"/>
      <c r="G16" s="70"/>
      <c r="H16" s="71" t="s">
        <v>284</v>
      </c>
      <c r="I16" s="71"/>
    </row>
    <row r="17" spans="1:9" ht="48" customHeight="1" x14ac:dyDescent="0.15">
      <c r="A17" s="67" t="s">
        <v>1</v>
      </c>
      <c r="B17" s="68" t="s">
        <v>266</v>
      </c>
      <c r="C17" s="69" t="s">
        <v>267</v>
      </c>
      <c r="D17" s="73">
        <v>1154</v>
      </c>
      <c r="E17" s="72"/>
      <c r="F17" s="70"/>
      <c r="G17" s="70"/>
      <c r="H17" s="71" t="s">
        <v>262</v>
      </c>
      <c r="I17" s="229"/>
    </row>
    <row r="18" spans="1:9" ht="48" customHeight="1" x14ac:dyDescent="0.15">
      <c r="A18" s="67" t="s">
        <v>1</v>
      </c>
      <c r="B18" s="68" t="s">
        <v>268</v>
      </c>
      <c r="C18" s="69" t="s">
        <v>270</v>
      </c>
      <c r="D18" s="73">
        <v>187.77</v>
      </c>
      <c r="E18" s="72"/>
      <c r="F18" s="70"/>
      <c r="G18" s="70"/>
      <c r="H18" s="71" t="s">
        <v>262</v>
      </c>
      <c r="I18" s="229"/>
    </row>
    <row r="19" spans="1:9" ht="33.75" x14ac:dyDescent="0.15">
      <c r="A19" s="67" t="s">
        <v>1</v>
      </c>
      <c r="B19" s="68" t="s">
        <v>46</v>
      </c>
      <c r="C19" s="69" t="s">
        <v>47</v>
      </c>
      <c r="D19" s="73">
        <v>7849.13</v>
      </c>
      <c r="E19" s="73"/>
      <c r="F19" s="72"/>
      <c r="G19" s="73"/>
      <c r="H19" s="71" t="s">
        <v>269</v>
      </c>
    </row>
    <row r="20" spans="1:9" ht="60.6" customHeight="1" x14ac:dyDescent="0.15">
      <c r="A20" s="67" t="s">
        <v>1</v>
      </c>
      <c r="B20" s="68" t="s">
        <v>271</v>
      </c>
      <c r="C20" s="69" t="s">
        <v>272</v>
      </c>
      <c r="D20" s="73">
        <v>500</v>
      </c>
      <c r="E20" s="73"/>
      <c r="F20" s="72"/>
      <c r="G20" s="73"/>
      <c r="H20" s="71" t="s">
        <v>273</v>
      </c>
    </row>
    <row r="21" spans="1:9" ht="36.75" customHeight="1" x14ac:dyDescent="0.15">
      <c r="A21" s="67" t="s">
        <v>1</v>
      </c>
      <c r="B21" s="68" t="s">
        <v>92</v>
      </c>
      <c r="C21" s="69" t="s">
        <v>93</v>
      </c>
      <c r="D21" s="73">
        <v>24000</v>
      </c>
      <c r="E21" s="73"/>
      <c r="F21" s="72"/>
      <c r="G21" s="73"/>
      <c r="H21" s="71" t="s">
        <v>277</v>
      </c>
    </row>
    <row r="22" spans="1:9" ht="93" customHeight="1" x14ac:dyDescent="0.15">
      <c r="A22" s="67" t="s">
        <v>1</v>
      </c>
      <c r="B22" s="68" t="s">
        <v>96</v>
      </c>
      <c r="C22" s="69" t="s">
        <v>97</v>
      </c>
      <c r="D22" s="73">
        <f>11026.67+40200+220</f>
        <v>51446.67</v>
      </c>
      <c r="E22" s="73"/>
      <c r="F22" s="78"/>
      <c r="G22" s="73"/>
      <c r="H22" s="71" t="s">
        <v>285</v>
      </c>
    </row>
    <row r="23" spans="1:9" ht="93" customHeight="1" x14ac:dyDescent="0.15">
      <c r="A23" s="67" t="s">
        <v>1</v>
      </c>
      <c r="B23" s="68" t="s">
        <v>296</v>
      </c>
      <c r="C23" s="69" t="s">
        <v>297</v>
      </c>
      <c r="D23" s="73"/>
      <c r="E23" s="73">
        <f>31942.68</f>
        <v>31942.68</v>
      </c>
      <c r="F23" s="78"/>
      <c r="G23" s="73"/>
      <c r="H23" s="71" t="s">
        <v>298</v>
      </c>
    </row>
    <row r="24" spans="1:9" ht="409.6" customHeight="1" x14ac:dyDescent="0.15">
      <c r="A24" s="67" t="s">
        <v>1</v>
      </c>
      <c r="B24" s="68" t="s">
        <v>5</v>
      </c>
      <c r="C24" s="69" t="s">
        <v>124</v>
      </c>
      <c r="D24" s="73">
        <f>761.2+120000+32207.57+20+523.69+15476.49+3954+420+1260+15640</f>
        <v>190262.94999999998</v>
      </c>
      <c r="E24" s="73">
        <f>6.54</f>
        <v>6.54</v>
      </c>
      <c r="F24" s="72"/>
      <c r="G24" s="73"/>
      <c r="H24" s="71" t="s">
        <v>292</v>
      </c>
    </row>
    <row r="25" spans="1:9" ht="47.45" customHeight="1" x14ac:dyDescent="0.15">
      <c r="A25" s="67" t="s">
        <v>1</v>
      </c>
      <c r="B25" s="68" t="s">
        <v>299</v>
      </c>
      <c r="C25" s="69" t="s">
        <v>300</v>
      </c>
      <c r="D25" s="73"/>
      <c r="E25" s="73">
        <v>10980.88</v>
      </c>
      <c r="F25" s="72"/>
      <c r="H25" s="71" t="s">
        <v>301</v>
      </c>
    </row>
    <row r="26" spans="1:9" ht="58.15" customHeight="1" x14ac:dyDescent="0.15">
      <c r="A26" s="67" t="s">
        <v>3</v>
      </c>
      <c r="B26" s="68" t="s">
        <v>70</v>
      </c>
      <c r="C26" s="69" t="s">
        <v>71</v>
      </c>
      <c r="D26" s="73"/>
      <c r="E26" s="73"/>
      <c r="F26" s="73">
        <v>2275.31</v>
      </c>
      <c r="G26" s="112"/>
      <c r="H26" s="71" t="s">
        <v>241</v>
      </c>
      <c r="I26" s="119"/>
    </row>
    <row r="27" spans="1:9" ht="82.9" customHeight="1" x14ac:dyDescent="0.15">
      <c r="A27" s="67" t="s">
        <v>3</v>
      </c>
      <c r="B27" s="68" t="s">
        <v>111</v>
      </c>
      <c r="C27" s="69" t="s">
        <v>112</v>
      </c>
      <c r="D27" s="73"/>
      <c r="E27" s="73"/>
      <c r="F27" s="73"/>
      <c r="G27" s="112">
        <v>2275.31</v>
      </c>
      <c r="H27" s="71" t="s">
        <v>250</v>
      </c>
      <c r="I27" s="119"/>
    </row>
    <row r="28" spans="1:9" ht="42.6" customHeight="1" x14ac:dyDescent="0.15">
      <c r="A28" s="67" t="s">
        <v>3</v>
      </c>
      <c r="B28" s="68" t="s">
        <v>293</v>
      </c>
      <c r="C28" s="69" t="s">
        <v>294</v>
      </c>
      <c r="D28" s="73"/>
      <c r="E28" s="73"/>
      <c r="F28" s="73">
        <v>15640</v>
      </c>
      <c r="G28" s="112"/>
      <c r="H28" s="71" t="s">
        <v>295</v>
      </c>
      <c r="I28" s="119"/>
    </row>
    <row r="29" spans="1:9" ht="34.9" customHeight="1" x14ac:dyDescent="0.15">
      <c r="A29" s="67" t="s">
        <v>3</v>
      </c>
      <c r="B29" s="68" t="s">
        <v>122</v>
      </c>
      <c r="C29" s="69" t="s">
        <v>121</v>
      </c>
      <c r="D29" s="73"/>
      <c r="E29" s="73"/>
      <c r="F29" s="73">
        <v>35526.400000000001</v>
      </c>
      <c r="G29" s="112"/>
      <c r="H29" s="71" t="s">
        <v>123</v>
      </c>
      <c r="I29" s="119"/>
    </row>
    <row r="30" spans="1:9" ht="34.9" customHeight="1" x14ac:dyDescent="0.15">
      <c r="A30" s="67" t="s">
        <v>3</v>
      </c>
      <c r="B30" s="68" t="s">
        <v>69</v>
      </c>
      <c r="C30" s="69" t="s">
        <v>249</v>
      </c>
      <c r="D30" s="73"/>
      <c r="E30" s="73"/>
      <c r="F30" s="73">
        <v>1000</v>
      </c>
      <c r="G30" s="112"/>
      <c r="H30" s="71" t="s">
        <v>30</v>
      </c>
      <c r="I30" s="119"/>
    </row>
    <row r="31" spans="1:9" ht="34.9" customHeight="1" x14ac:dyDescent="0.15">
      <c r="A31" s="67" t="s">
        <v>3</v>
      </c>
      <c r="B31" s="68" t="s">
        <v>244</v>
      </c>
      <c r="C31" s="69" t="s">
        <v>245</v>
      </c>
      <c r="D31" s="73"/>
      <c r="E31" s="73"/>
      <c r="F31" s="73">
        <f>8252.32</f>
        <v>8252.32</v>
      </c>
      <c r="G31" s="112"/>
      <c r="H31" s="71" t="s">
        <v>30</v>
      </c>
      <c r="I31" s="119"/>
    </row>
    <row r="32" spans="1:9" s="120" customFormat="1" ht="34.9" customHeight="1" x14ac:dyDescent="0.15">
      <c r="A32" s="106" t="s">
        <v>3</v>
      </c>
      <c r="B32" s="107" t="s">
        <v>115</v>
      </c>
      <c r="C32" s="69" t="s">
        <v>116</v>
      </c>
      <c r="D32" s="108"/>
      <c r="E32" s="108"/>
      <c r="F32" s="108"/>
      <c r="G32" s="109">
        <v>4000</v>
      </c>
      <c r="H32" s="110" t="s">
        <v>118</v>
      </c>
      <c r="I32" s="115"/>
    </row>
    <row r="33" spans="1:9" s="120" customFormat="1" ht="34.9" customHeight="1" x14ac:dyDescent="0.15">
      <c r="A33" s="106" t="s">
        <v>3</v>
      </c>
      <c r="B33" s="107" t="s">
        <v>117</v>
      </c>
      <c r="C33" s="69" t="s">
        <v>119</v>
      </c>
      <c r="D33" s="108"/>
      <c r="E33" s="108"/>
      <c r="F33" s="108">
        <v>4000</v>
      </c>
      <c r="G33" s="109"/>
      <c r="H33" s="110" t="s">
        <v>120</v>
      </c>
      <c r="I33" s="115"/>
    </row>
    <row r="34" spans="1:9" s="120" customFormat="1" ht="73.900000000000006" customHeight="1" x14ac:dyDescent="0.15">
      <c r="A34" s="106" t="s">
        <v>3</v>
      </c>
      <c r="B34" s="107" t="s">
        <v>105</v>
      </c>
      <c r="C34" s="69" t="s">
        <v>106</v>
      </c>
      <c r="D34" s="108"/>
      <c r="E34" s="108"/>
      <c r="F34" s="108">
        <f>761.2+911.6</f>
        <v>1672.8000000000002</v>
      </c>
      <c r="G34" s="109"/>
      <c r="H34" s="110" t="s">
        <v>243</v>
      </c>
      <c r="I34" s="227"/>
    </row>
    <row r="35" spans="1:9" s="120" customFormat="1" ht="81" customHeight="1" x14ac:dyDescent="0.15">
      <c r="A35" s="106" t="s">
        <v>3</v>
      </c>
      <c r="B35" s="107" t="s">
        <v>109</v>
      </c>
      <c r="C35" s="69" t="s">
        <v>110</v>
      </c>
      <c r="D35" s="108"/>
      <c r="E35" s="108"/>
      <c r="F35" s="108">
        <v>4880</v>
      </c>
      <c r="G35" s="109">
        <v>4000</v>
      </c>
      <c r="H35" s="110" t="s">
        <v>242</v>
      </c>
      <c r="I35" s="115"/>
    </row>
    <row r="36" spans="1:9" s="120" customFormat="1" ht="97.9" customHeight="1" x14ac:dyDescent="0.15">
      <c r="A36" s="106" t="s">
        <v>3</v>
      </c>
      <c r="B36" s="107" t="s">
        <v>133</v>
      </c>
      <c r="C36" s="69" t="s">
        <v>134</v>
      </c>
      <c r="D36" s="108"/>
      <c r="E36" s="108"/>
      <c r="F36" s="108">
        <v>158800</v>
      </c>
      <c r="G36" s="109"/>
      <c r="H36" s="110" t="s">
        <v>251</v>
      </c>
      <c r="I36" s="115"/>
    </row>
    <row r="37" spans="1:9" s="120" customFormat="1" ht="115.9" customHeight="1" x14ac:dyDescent="0.15">
      <c r="A37" s="106" t="s">
        <v>3</v>
      </c>
      <c r="B37" s="107" t="s">
        <v>239</v>
      </c>
      <c r="C37" s="69" t="s">
        <v>240</v>
      </c>
      <c r="D37" s="108"/>
      <c r="E37" s="108"/>
      <c r="F37" s="108">
        <f>3527.09</f>
        <v>3527.09</v>
      </c>
      <c r="G37" s="109"/>
      <c r="H37" s="110" t="s">
        <v>287</v>
      </c>
      <c r="I37" s="115"/>
    </row>
    <row r="38" spans="1:9" s="120" customFormat="1" ht="41.45" customHeight="1" x14ac:dyDescent="0.15">
      <c r="A38" s="106" t="s">
        <v>3</v>
      </c>
      <c r="B38" s="107" t="s">
        <v>126</v>
      </c>
      <c r="C38" s="69" t="s">
        <v>127</v>
      </c>
      <c r="D38" s="108"/>
      <c r="E38" s="108"/>
      <c r="F38" s="108">
        <v>11552.63</v>
      </c>
      <c r="G38" s="109"/>
      <c r="H38" s="110" t="s">
        <v>128</v>
      </c>
      <c r="I38" s="115"/>
    </row>
    <row r="39" spans="1:9" s="120" customFormat="1" ht="227.25" customHeight="1" x14ac:dyDescent="0.15">
      <c r="A39" s="106" t="s">
        <v>3</v>
      </c>
      <c r="B39" s="107" t="s">
        <v>88</v>
      </c>
      <c r="C39" s="69" t="s">
        <v>89</v>
      </c>
      <c r="D39" s="108"/>
      <c r="E39" s="108"/>
      <c r="F39" s="108">
        <f>800+6714.69+4000+7436.15+3954+420+3500</f>
        <v>26824.839999999997</v>
      </c>
      <c r="G39" s="109"/>
      <c r="H39" s="110" t="s">
        <v>350</v>
      </c>
      <c r="I39" s="227"/>
    </row>
    <row r="40" spans="1:9" s="120" customFormat="1" ht="34.9" customHeight="1" x14ac:dyDescent="0.15">
      <c r="A40" s="106" t="s">
        <v>3</v>
      </c>
      <c r="B40" s="107" t="s">
        <v>90</v>
      </c>
      <c r="C40" s="69" t="s">
        <v>91</v>
      </c>
      <c r="D40" s="108"/>
      <c r="E40" s="108"/>
      <c r="F40" s="108"/>
      <c r="G40" s="109">
        <v>138.24</v>
      </c>
      <c r="H40" s="110" t="s">
        <v>256</v>
      </c>
      <c r="I40" s="115"/>
    </row>
    <row r="41" spans="1:9" s="120" customFormat="1" ht="84.6" customHeight="1" x14ac:dyDescent="0.15">
      <c r="A41" s="106" t="s">
        <v>3</v>
      </c>
      <c r="B41" s="107" t="s">
        <v>113</v>
      </c>
      <c r="C41" s="69" t="s">
        <v>114</v>
      </c>
      <c r="D41" s="108"/>
      <c r="E41" s="108"/>
      <c r="F41" s="108"/>
      <c r="G41" s="109">
        <f>800+16800</f>
        <v>17600</v>
      </c>
      <c r="H41" s="110" t="s">
        <v>304</v>
      </c>
      <c r="I41" s="115"/>
    </row>
    <row r="42" spans="1:9" s="120" customFormat="1" ht="120" customHeight="1" x14ac:dyDescent="0.15">
      <c r="A42" s="106" t="s">
        <v>3</v>
      </c>
      <c r="B42" s="107" t="s">
        <v>72</v>
      </c>
      <c r="C42" s="69" t="s">
        <v>288</v>
      </c>
      <c r="D42" s="108"/>
      <c r="E42" s="108"/>
      <c r="F42" s="108">
        <v>1260</v>
      </c>
      <c r="G42" s="109">
        <v>15142.68</v>
      </c>
      <c r="H42" s="110" t="s">
        <v>303</v>
      </c>
      <c r="I42" s="115"/>
    </row>
    <row r="43" spans="1:9" s="120" customFormat="1" ht="34.9" customHeight="1" x14ac:dyDescent="0.15">
      <c r="A43" s="106" t="s">
        <v>3</v>
      </c>
      <c r="B43" s="107" t="s">
        <v>94</v>
      </c>
      <c r="C43" s="69" t="s">
        <v>95</v>
      </c>
      <c r="D43" s="108"/>
      <c r="E43" s="108"/>
      <c r="F43" s="108">
        <v>24000</v>
      </c>
      <c r="G43" s="109"/>
      <c r="H43" s="110" t="s">
        <v>278</v>
      </c>
      <c r="I43" s="115"/>
    </row>
    <row r="44" spans="1:9" s="120" customFormat="1" ht="97.9" customHeight="1" x14ac:dyDescent="0.15">
      <c r="A44" s="106" t="s">
        <v>3</v>
      </c>
      <c r="B44" s="107" t="s">
        <v>130</v>
      </c>
      <c r="C44" s="69" t="s">
        <v>131</v>
      </c>
      <c r="D44" s="108"/>
      <c r="E44" s="108"/>
      <c r="F44" s="108">
        <f>25230.03+2211.26</f>
        <v>27441.29</v>
      </c>
      <c r="G44" s="109"/>
      <c r="H44" s="110" t="s">
        <v>132</v>
      </c>
      <c r="I44" s="115"/>
    </row>
    <row r="45" spans="1:9" s="120" customFormat="1" ht="188.45" customHeight="1" x14ac:dyDescent="0.15">
      <c r="A45" s="106" t="s">
        <v>3</v>
      </c>
      <c r="B45" s="107" t="s">
        <v>125</v>
      </c>
      <c r="C45" s="69" t="s">
        <v>129</v>
      </c>
      <c r="D45" s="108"/>
      <c r="E45" s="108"/>
      <c r="F45" s="108">
        <f>120000+32207.57</f>
        <v>152207.57</v>
      </c>
      <c r="G45" s="109">
        <f>17056.2+10980.88</f>
        <v>28037.08</v>
      </c>
      <c r="H45" s="110" t="s">
        <v>302</v>
      </c>
      <c r="I45" s="115"/>
    </row>
    <row r="46" spans="1:9" s="121" customFormat="1" ht="385.15" customHeight="1" x14ac:dyDescent="0.2">
      <c r="A46" s="67" t="s">
        <v>3</v>
      </c>
      <c r="B46" s="68" t="s">
        <v>48</v>
      </c>
      <c r="C46" s="69" t="s">
        <v>49</v>
      </c>
      <c r="D46" s="113"/>
      <c r="E46" s="114"/>
      <c r="F46" s="73">
        <f>630.26+238.61+2563.85+20+15476.49+138.24+7849.13</f>
        <v>26916.58</v>
      </c>
      <c r="G46" s="73">
        <f>6.54+11552.63</f>
        <v>11559.17</v>
      </c>
      <c r="H46" s="71" t="s">
        <v>279</v>
      </c>
      <c r="I46" s="228"/>
    </row>
    <row r="47" spans="1:9" s="121" customFormat="1" ht="153" customHeight="1" x14ac:dyDescent="0.2">
      <c r="A47" s="67" t="s">
        <v>3</v>
      </c>
      <c r="B47" s="68" t="s">
        <v>86</v>
      </c>
      <c r="C47" s="69" t="s">
        <v>87</v>
      </c>
      <c r="D47" s="113"/>
      <c r="E47" s="114"/>
      <c r="F47" s="73">
        <f>5729.08+500+59900</f>
        <v>66129.08</v>
      </c>
      <c r="G47" s="73"/>
      <c r="H47" s="71" t="s">
        <v>305</v>
      </c>
    </row>
    <row r="48" spans="1:9" s="120" customFormat="1" ht="56.25" customHeight="1" x14ac:dyDescent="0.15">
      <c r="A48" s="106" t="s">
        <v>3</v>
      </c>
      <c r="B48" s="107" t="s">
        <v>98</v>
      </c>
      <c r="C48" s="69" t="s">
        <v>99</v>
      </c>
      <c r="D48" s="108"/>
      <c r="E48" s="108"/>
      <c r="F48" s="108">
        <f>42400-2200+220</f>
        <v>40420</v>
      </c>
      <c r="G48" s="109"/>
      <c r="H48" s="110" t="s">
        <v>286</v>
      </c>
      <c r="I48" s="115"/>
    </row>
    <row r="49" spans="1:9" s="120" customFormat="1" ht="56.25" customHeight="1" x14ac:dyDescent="0.15">
      <c r="A49" s="106" t="s">
        <v>3</v>
      </c>
      <c r="B49" s="107" t="s">
        <v>246</v>
      </c>
      <c r="C49" s="69" t="s">
        <v>247</v>
      </c>
      <c r="D49" s="108"/>
      <c r="E49" s="108"/>
      <c r="F49" s="108">
        <f>70000+74545</f>
        <v>144545</v>
      </c>
      <c r="G49" s="109"/>
      <c r="H49" s="110" t="s">
        <v>248</v>
      </c>
      <c r="I49" s="115"/>
    </row>
    <row r="50" spans="1:9" s="120" customFormat="1" ht="56.25" customHeight="1" x14ac:dyDescent="0.15">
      <c r="A50" s="106" t="s">
        <v>3</v>
      </c>
      <c r="B50" s="107" t="s">
        <v>135</v>
      </c>
      <c r="C50" s="69" t="s">
        <v>136</v>
      </c>
      <c r="D50" s="108"/>
      <c r="E50" s="108"/>
      <c r="F50" s="108">
        <v>4441</v>
      </c>
      <c r="G50" s="109"/>
      <c r="H50" s="110" t="s">
        <v>30</v>
      </c>
      <c r="I50" s="115"/>
    </row>
    <row r="51" spans="1:9" ht="364.5" customHeight="1" x14ac:dyDescent="0.15">
      <c r="A51" s="67" t="s">
        <v>3</v>
      </c>
      <c r="B51" s="68" t="s">
        <v>4</v>
      </c>
      <c r="C51" s="69" t="s">
        <v>50</v>
      </c>
      <c r="D51" s="226"/>
      <c r="E51" s="226"/>
      <c r="F51" s="73">
        <f>180+2806+10000+37490.71+5280+11026.67+176036+523.69+17343.7+13000+375+250+1125+1650000+3000+8000</f>
        <v>1936436.77</v>
      </c>
      <c r="G51" s="70">
        <f>2151.72+292794</f>
        <v>294945.71999999997</v>
      </c>
      <c r="H51" s="71" t="s">
        <v>352</v>
      </c>
      <c r="I51" s="230"/>
    </row>
    <row r="52" spans="1:9" ht="293.25" customHeight="1" x14ac:dyDescent="0.15">
      <c r="A52" s="67"/>
      <c r="B52" s="68"/>
      <c r="C52" s="69"/>
      <c r="D52" s="226"/>
      <c r="E52" s="226"/>
      <c r="F52" s="73"/>
      <c r="G52" s="70"/>
      <c r="H52" s="71" t="s">
        <v>353</v>
      </c>
      <c r="I52" s="230"/>
    </row>
    <row r="53" spans="1:9" ht="75" customHeight="1" x14ac:dyDescent="0.15">
      <c r="A53" s="67" t="s">
        <v>3</v>
      </c>
      <c r="B53" s="68" t="s">
        <v>254</v>
      </c>
      <c r="C53" s="69" t="s">
        <v>255</v>
      </c>
      <c r="D53" s="226"/>
      <c r="E53" s="226"/>
      <c r="F53" s="73">
        <v>1000</v>
      </c>
      <c r="G53" s="70"/>
      <c r="H53" s="71" t="s">
        <v>253</v>
      </c>
      <c r="I53" s="230"/>
    </row>
    <row r="54" spans="1:9" ht="125.45" customHeight="1" x14ac:dyDescent="0.15">
      <c r="A54" s="67" t="s">
        <v>3</v>
      </c>
      <c r="B54" s="68" t="s">
        <v>67</v>
      </c>
      <c r="C54" s="69" t="s">
        <v>68</v>
      </c>
      <c r="D54" s="226"/>
      <c r="E54" s="226"/>
      <c r="F54" s="70">
        <f>3000+20000</f>
        <v>23000</v>
      </c>
      <c r="G54" s="73"/>
      <c r="H54" s="71" t="s">
        <v>282</v>
      </c>
    </row>
    <row r="55" spans="1:9" ht="81.75" customHeight="1" x14ac:dyDescent="0.15">
      <c r="A55" s="67" t="s">
        <v>3</v>
      </c>
      <c r="B55" s="68" t="s">
        <v>63</v>
      </c>
      <c r="C55" s="69" t="s">
        <v>64</v>
      </c>
      <c r="D55" s="67"/>
      <c r="E55" s="68"/>
      <c r="F55" s="70">
        <v>34924.980000000003</v>
      </c>
      <c r="G55" s="73"/>
      <c r="H55" s="71" t="s">
        <v>237</v>
      </c>
    </row>
    <row r="56" spans="1:9" ht="198.6" customHeight="1" x14ac:dyDescent="0.15">
      <c r="A56" s="67" t="s">
        <v>3</v>
      </c>
      <c r="B56" s="68" t="s">
        <v>51</v>
      </c>
      <c r="C56" s="69" t="s">
        <v>52</v>
      </c>
      <c r="D56" s="67"/>
      <c r="E56" s="68"/>
      <c r="F56" s="70">
        <f>201500+55808.61+8000+13657.6</f>
        <v>278966.20999999996</v>
      </c>
      <c r="G56" s="73"/>
      <c r="H56" s="71" t="s">
        <v>283</v>
      </c>
    </row>
    <row r="57" spans="1:9" ht="282" customHeight="1" x14ac:dyDescent="0.15">
      <c r="A57" s="67" t="s">
        <v>3</v>
      </c>
      <c r="B57" s="68" t="s">
        <v>59</v>
      </c>
      <c r="C57" s="69" t="s">
        <v>60</v>
      </c>
      <c r="D57" s="226"/>
      <c r="E57" s="226"/>
      <c r="F57" s="70">
        <f>22400.57+49590+34262.4+327454+10000</f>
        <v>443706.97</v>
      </c>
      <c r="G57" s="73"/>
      <c r="H57" s="71" t="s">
        <v>276</v>
      </c>
    </row>
    <row r="58" spans="1:9" ht="67.5" x14ac:dyDescent="0.15">
      <c r="A58" s="67" t="s">
        <v>3</v>
      </c>
      <c r="B58" s="68" t="s">
        <v>53</v>
      </c>
      <c r="C58" s="69" t="s">
        <v>54</v>
      </c>
      <c r="D58" s="226"/>
      <c r="E58" s="226"/>
      <c r="F58" s="70">
        <f>816+93.6</f>
        <v>909.6</v>
      </c>
      <c r="G58" s="73"/>
      <c r="H58" s="71" t="s">
        <v>355</v>
      </c>
    </row>
    <row r="59" spans="1:9" ht="33.75" x14ac:dyDescent="0.15">
      <c r="A59" s="67" t="s">
        <v>3</v>
      </c>
      <c r="B59" s="68" t="s">
        <v>289</v>
      </c>
      <c r="C59" s="69" t="s">
        <v>290</v>
      </c>
      <c r="D59" s="232"/>
      <c r="E59" s="232"/>
      <c r="F59" s="233">
        <v>17056.2</v>
      </c>
      <c r="G59" s="234"/>
      <c r="H59" s="71" t="s">
        <v>291</v>
      </c>
    </row>
    <row r="60" spans="1:9" s="116" customFormat="1" ht="14.45" customHeight="1" thickBot="1" x14ac:dyDescent="0.2">
      <c r="A60" s="224"/>
      <c r="B60" s="63"/>
      <c r="C60" s="74" t="s">
        <v>0</v>
      </c>
      <c r="D60" s="75">
        <f>SUM(D3:D59)</f>
        <v>3455338.5399999996</v>
      </c>
      <c r="E60" s="75">
        <f>SUM(E3:E59)</f>
        <v>335724.1</v>
      </c>
      <c r="F60" s="75">
        <f>SUM(F3:F59)</f>
        <v>3497312.64</v>
      </c>
      <c r="G60" s="75">
        <f>SUM(G3:G59)</f>
        <v>377698.19999999995</v>
      </c>
      <c r="H60" s="66"/>
    </row>
    <row r="61" spans="1:9" ht="12" thickTop="1" x14ac:dyDescent="0.15">
      <c r="A61" s="67"/>
      <c r="B61" s="68"/>
      <c r="C61" s="72"/>
      <c r="D61" s="76"/>
      <c r="E61" s="76"/>
      <c r="F61" s="76"/>
      <c r="G61" s="76"/>
      <c r="H61" s="71"/>
    </row>
    <row r="62" spans="1:9" x14ac:dyDescent="0.15">
      <c r="A62" s="67"/>
      <c r="B62" s="68"/>
      <c r="C62" s="69"/>
      <c r="D62" s="73"/>
      <c r="E62" s="73"/>
      <c r="F62" s="73"/>
      <c r="G62" s="73"/>
      <c r="H62" s="71"/>
    </row>
    <row r="63" spans="1:9" s="116" customFormat="1" ht="16.5" customHeight="1" x14ac:dyDescent="0.15">
      <c r="A63" s="224"/>
      <c r="B63" s="63"/>
      <c r="C63" s="77" t="s">
        <v>55</v>
      </c>
      <c r="D63" s="220"/>
      <c r="E63" s="225"/>
      <c r="F63" s="225"/>
      <c r="G63" s="225"/>
      <c r="H63" s="66"/>
    </row>
    <row r="64" spans="1:9" ht="16.5" customHeight="1" x14ac:dyDescent="0.15">
      <c r="A64" s="67"/>
      <c r="B64" s="68"/>
      <c r="C64" s="69" t="s">
        <v>28</v>
      </c>
      <c r="D64" s="73">
        <f>D60</f>
        <v>3455338.5399999996</v>
      </c>
      <c r="E64" s="73"/>
      <c r="F64" s="73"/>
      <c r="G64" s="73"/>
      <c r="H64" s="79"/>
    </row>
    <row r="65" spans="1:8" ht="16.5" customHeight="1" x14ac:dyDescent="0.15">
      <c r="A65" s="67"/>
      <c r="B65" s="68"/>
      <c r="C65" s="69" t="s">
        <v>29</v>
      </c>
      <c r="D65" s="73">
        <f>E60</f>
        <v>335724.1</v>
      </c>
      <c r="E65" s="72"/>
      <c r="F65" s="72"/>
      <c r="G65" s="73"/>
      <c r="H65" s="79"/>
    </row>
    <row r="66" spans="1:8" ht="16.5" customHeight="1" x14ac:dyDescent="0.15">
      <c r="A66" s="67"/>
      <c r="B66" s="68"/>
      <c r="C66" s="69" t="s">
        <v>30</v>
      </c>
      <c r="D66" s="73">
        <f>F60</f>
        <v>3497312.64</v>
      </c>
      <c r="E66" s="72"/>
      <c r="F66" s="72"/>
      <c r="G66" s="73"/>
      <c r="H66" s="79"/>
    </row>
    <row r="67" spans="1:8" ht="16.5" customHeight="1" x14ac:dyDescent="0.15">
      <c r="A67" s="67"/>
      <c r="B67" s="68"/>
      <c r="C67" s="69" t="s">
        <v>31</v>
      </c>
      <c r="D67" s="80">
        <f>G60</f>
        <v>377698.19999999995</v>
      </c>
      <c r="E67" s="72"/>
      <c r="F67" s="72"/>
      <c r="G67" s="73"/>
      <c r="H67" s="79"/>
    </row>
    <row r="68" spans="1:8" s="116" customFormat="1" ht="14.45" customHeight="1" thickBot="1" x14ac:dyDescent="0.2">
      <c r="A68" s="224"/>
      <c r="B68" s="63"/>
      <c r="C68" s="74" t="s">
        <v>0</v>
      </c>
      <c r="D68" s="75">
        <f>(D64-D65-D66+D67)*(-1)</f>
        <v>6.9849193096160889E-10</v>
      </c>
      <c r="E68" s="62"/>
      <c r="F68" s="62"/>
      <c r="G68" s="62"/>
      <c r="H68" s="81"/>
    </row>
    <row r="69" spans="1:8" ht="12" thickTop="1" x14ac:dyDescent="0.15">
      <c r="A69" s="72"/>
      <c r="B69" s="68"/>
      <c r="C69" s="72"/>
      <c r="D69" s="82"/>
      <c r="E69" s="78"/>
      <c r="F69" s="78"/>
      <c r="G69" s="78"/>
      <c r="H69" s="79"/>
    </row>
  </sheetData>
  <mergeCells count="1">
    <mergeCell ref="A1:H1"/>
  </mergeCells>
  <printOptions horizontalCentered="1"/>
  <pageMargins left="0" right="0" top="0" bottom="0"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DN693"/>
  <sheetViews>
    <sheetView topLeftCell="A16" zoomScale="90" zoomScaleNormal="90" zoomScalePageLayoutView="70" workbookViewId="0">
      <selection activeCell="D30" sqref="D30"/>
    </sheetView>
  </sheetViews>
  <sheetFormatPr defaultColWidth="20.7109375" defaultRowHeight="12.75" x14ac:dyDescent="0.2"/>
  <cols>
    <col min="1" max="1" width="5.28515625" style="4" customWidth="1"/>
    <col min="2" max="2" width="18.7109375" style="5" customWidth="1"/>
    <col min="3" max="3" width="32.42578125" style="1" customWidth="1"/>
    <col min="4" max="4" width="18.28515625" style="29" bestFit="1" customWidth="1"/>
    <col min="5" max="5" width="17.140625" style="29" bestFit="1" customWidth="1"/>
    <col min="6" max="6" width="18.28515625" style="30" bestFit="1" customWidth="1"/>
    <col min="7" max="7" width="17.140625" style="30" bestFit="1" customWidth="1"/>
    <col min="8" max="8" width="82.28515625" style="2" customWidth="1"/>
    <col min="9" max="10" width="0" style="28" hidden="1" customWidth="1"/>
    <col min="11" max="16384" width="20.7109375" style="28"/>
  </cols>
  <sheetData>
    <row r="1" spans="1:118" ht="12.75" customHeight="1" x14ac:dyDescent="0.2">
      <c r="A1" s="268" t="s">
        <v>6</v>
      </c>
      <c r="B1" s="269"/>
      <c r="C1" s="269"/>
      <c r="D1" s="269"/>
      <c r="E1" s="269"/>
      <c r="F1" s="269"/>
      <c r="G1" s="269"/>
      <c r="H1" s="270"/>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row>
    <row r="2" spans="1:118" ht="12.75" customHeight="1" x14ac:dyDescent="0.2">
      <c r="A2" s="262" t="s">
        <v>23</v>
      </c>
      <c r="B2" s="263"/>
      <c r="C2" s="263"/>
      <c r="D2" s="263"/>
      <c r="E2" s="263"/>
      <c r="F2" s="263"/>
      <c r="G2" s="263"/>
      <c r="H2" s="264"/>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row>
    <row r="3" spans="1:118" ht="12.75" customHeight="1" x14ac:dyDescent="0.2">
      <c r="A3" s="262" t="s">
        <v>170</v>
      </c>
      <c r="B3" s="263"/>
      <c r="C3" s="263"/>
      <c r="D3" s="263"/>
      <c r="E3" s="263"/>
      <c r="F3" s="263"/>
      <c r="G3" s="263"/>
      <c r="H3" s="264"/>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row>
    <row r="4" spans="1:118" ht="12.75" customHeight="1" x14ac:dyDescent="0.2">
      <c r="A4" s="265" t="s">
        <v>171</v>
      </c>
      <c r="B4" s="266"/>
      <c r="C4" s="266"/>
      <c r="D4" s="266"/>
      <c r="E4" s="266"/>
      <c r="F4" s="266"/>
      <c r="G4" s="266"/>
      <c r="H4" s="26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row>
    <row r="5" spans="1:118" x14ac:dyDescent="0.2">
      <c r="A5" s="87"/>
      <c r="B5" s="86"/>
      <c r="C5" s="86"/>
      <c r="D5" s="26"/>
      <c r="E5" s="26"/>
      <c r="F5" s="26"/>
      <c r="G5" s="26"/>
      <c r="H5" s="88"/>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27"/>
      <c r="BN5" s="27"/>
      <c r="BO5" s="27"/>
      <c r="BP5" s="27"/>
      <c r="BQ5" s="27"/>
      <c r="BR5" s="27"/>
      <c r="BS5" s="27"/>
      <c r="BT5" s="27"/>
      <c r="BU5" s="27"/>
      <c r="BV5" s="27"/>
      <c r="BW5" s="27"/>
      <c r="BX5" s="27"/>
      <c r="BY5" s="27"/>
      <c r="BZ5" s="27"/>
      <c r="CA5" s="27"/>
      <c r="CB5" s="27"/>
      <c r="CC5" s="27"/>
      <c r="CD5" s="27"/>
      <c r="CE5" s="27"/>
      <c r="CF5" s="27"/>
      <c r="CG5" s="27"/>
      <c r="CH5" s="27"/>
      <c r="CI5" s="27"/>
      <c r="CJ5" s="27"/>
      <c r="CK5" s="27"/>
      <c r="CL5" s="27"/>
      <c r="CM5" s="27"/>
      <c r="CN5" s="27"/>
      <c r="CO5" s="27"/>
      <c r="CP5" s="27"/>
      <c r="CQ5" s="27"/>
      <c r="CR5" s="27"/>
      <c r="CS5" s="27"/>
      <c r="CT5" s="27"/>
      <c r="CU5" s="27"/>
      <c r="CV5" s="27"/>
      <c r="CW5" s="27"/>
      <c r="CX5" s="27"/>
      <c r="CY5" s="27"/>
      <c r="CZ5" s="27"/>
      <c r="DA5" s="27"/>
      <c r="DB5" s="27"/>
      <c r="DC5" s="27"/>
      <c r="DD5" s="27"/>
      <c r="DE5" s="27"/>
      <c r="DF5" s="27"/>
      <c r="DG5" s="27"/>
      <c r="DH5" s="27"/>
      <c r="DI5" s="27"/>
      <c r="DJ5" s="27"/>
      <c r="DK5" s="27"/>
      <c r="DL5" s="27"/>
      <c r="DM5" s="27"/>
      <c r="DN5" s="27"/>
    </row>
    <row r="6" spans="1:118" x14ac:dyDescent="0.2">
      <c r="A6" s="89" t="s">
        <v>2</v>
      </c>
      <c r="B6" s="90" t="s">
        <v>7</v>
      </c>
      <c r="C6" s="91" t="s">
        <v>8</v>
      </c>
      <c r="D6" s="11" t="s">
        <v>9</v>
      </c>
      <c r="E6" s="10" t="s">
        <v>10</v>
      </c>
      <c r="F6" s="10" t="s">
        <v>11</v>
      </c>
      <c r="G6" s="10" t="s">
        <v>12</v>
      </c>
      <c r="H6" s="92" t="s">
        <v>13</v>
      </c>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row>
    <row r="7" spans="1:118" ht="47.25" x14ac:dyDescent="0.2">
      <c r="A7" s="93" t="s">
        <v>1</v>
      </c>
      <c r="B7" s="94" t="s">
        <v>73</v>
      </c>
      <c r="C7" s="95" t="s">
        <v>74</v>
      </c>
      <c r="D7" s="23">
        <v>37392.76</v>
      </c>
      <c r="E7" s="31"/>
      <c r="F7" s="23"/>
      <c r="G7" s="32"/>
      <c r="H7" s="96" t="s">
        <v>172</v>
      </c>
      <c r="I7" s="27"/>
      <c r="J7" s="27" t="s">
        <v>76</v>
      </c>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row>
    <row r="8" spans="1:118" ht="38.25" x14ac:dyDescent="0.2">
      <c r="A8" s="93" t="s">
        <v>3</v>
      </c>
      <c r="B8" s="94" t="s">
        <v>22</v>
      </c>
      <c r="C8" s="95" t="s">
        <v>21</v>
      </c>
      <c r="D8" s="25"/>
      <c r="E8" s="31"/>
      <c r="F8" s="23">
        <v>37392.76</v>
      </c>
      <c r="G8" s="32"/>
      <c r="H8" s="96" t="s">
        <v>173</v>
      </c>
      <c r="I8" s="27"/>
      <c r="J8" s="27" t="s">
        <v>76</v>
      </c>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row>
    <row r="9" spans="1:118" ht="47.25" x14ac:dyDescent="0.2">
      <c r="A9" s="93" t="s">
        <v>1</v>
      </c>
      <c r="B9" s="94" t="s">
        <v>73</v>
      </c>
      <c r="C9" s="95" t="s">
        <v>74</v>
      </c>
      <c r="D9" s="25">
        <v>4557.96</v>
      </c>
      <c r="E9" s="31"/>
      <c r="F9" s="23"/>
      <c r="G9" s="32"/>
      <c r="H9" s="96" t="s">
        <v>174</v>
      </c>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row>
    <row r="10" spans="1:118" ht="38.25" x14ac:dyDescent="0.2">
      <c r="A10" s="93" t="s">
        <v>3</v>
      </c>
      <c r="B10" s="94" t="s">
        <v>22</v>
      </c>
      <c r="C10" s="95" t="s">
        <v>21</v>
      </c>
      <c r="D10" s="25"/>
      <c r="E10" s="31"/>
      <c r="F10" s="25">
        <v>4557.96</v>
      </c>
      <c r="G10" s="32"/>
      <c r="H10" s="96" t="s">
        <v>175</v>
      </c>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row>
    <row r="11" spans="1:118" ht="47.25" x14ac:dyDescent="0.2">
      <c r="A11" s="93" t="s">
        <v>1</v>
      </c>
      <c r="B11" s="94" t="s">
        <v>176</v>
      </c>
      <c r="C11" s="95" t="s">
        <v>124</v>
      </c>
      <c r="D11" s="25">
        <v>30000</v>
      </c>
      <c r="E11" s="31"/>
      <c r="F11" s="23"/>
      <c r="G11" s="32"/>
      <c r="H11" s="96" t="s">
        <v>177</v>
      </c>
      <c r="I11" s="27"/>
      <c r="J11" s="27" t="s">
        <v>77</v>
      </c>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row>
    <row r="12" spans="1:118" ht="38.25" x14ac:dyDescent="0.2">
      <c r="A12" s="93" t="s">
        <v>3</v>
      </c>
      <c r="B12" s="94" t="s">
        <v>22</v>
      </c>
      <c r="C12" s="95" t="s">
        <v>21</v>
      </c>
      <c r="D12" s="25"/>
      <c r="E12" s="31"/>
      <c r="F12" s="25">
        <v>30000</v>
      </c>
      <c r="G12" s="32"/>
      <c r="H12" s="96" t="s">
        <v>178</v>
      </c>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row>
    <row r="13" spans="1:118" x14ac:dyDescent="0.2">
      <c r="A13" s="22"/>
      <c r="B13" s="16"/>
      <c r="C13" s="24" t="s">
        <v>14</v>
      </c>
      <c r="D13" s="23">
        <v>71950.720000000001</v>
      </c>
      <c r="E13" s="19"/>
      <c r="F13" s="23">
        <v>71950.720000000001</v>
      </c>
      <c r="G13" s="19"/>
      <c r="H13" s="20"/>
      <c r="I13" s="27"/>
      <c r="J13" s="27" t="s">
        <v>78</v>
      </c>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c r="CS13" s="27"/>
      <c r="CT13" s="27"/>
      <c r="CU13" s="27"/>
      <c r="CV13" s="27"/>
      <c r="CW13" s="27"/>
      <c r="CX13" s="27"/>
      <c r="CY13" s="27"/>
      <c r="CZ13" s="27"/>
      <c r="DA13" s="27"/>
      <c r="DB13" s="27"/>
      <c r="DC13" s="27"/>
      <c r="DD13" s="27"/>
      <c r="DE13" s="27"/>
      <c r="DF13" s="27"/>
      <c r="DG13" s="27"/>
      <c r="DH13" s="27"/>
      <c r="DI13" s="27"/>
      <c r="DJ13" s="27"/>
      <c r="DK13" s="27"/>
      <c r="DL13" s="27"/>
      <c r="DM13" s="27"/>
      <c r="DN13" s="27"/>
    </row>
    <row r="14" spans="1:118" x14ac:dyDescent="0.2">
      <c r="A14" s="22"/>
      <c r="B14" s="16"/>
      <c r="C14" s="21"/>
      <c r="D14" s="15"/>
      <c r="E14" s="15"/>
      <c r="F14" s="16"/>
      <c r="G14" s="15"/>
      <c r="H14" s="20"/>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7"/>
      <c r="CP14" s="27"/>
      <c r="CQ14" s="27"/>
      <c r="CR14" s="27"/>
      <c r="CS14" s="27"/>
      <c r="CT14" s="27"/>
      <c r="CU14" s="27"/>
      <c r="CV14" s="27"/>
      <c r="CW14" s="27"/>
      <c r="CX14" s="27"/>
      <c r="CY14" s="27"/>
      <c r="CZ14" s="27"/>
      <c r="DA14" s="27"/>
      <c r="DB14" s="27"/>
      <c r="DC14" s="27"/>
      <c r="DD14" s="27"/>
      <c r="DE14" s="27"/>
      <c r="DF14" s="27"/>
      <c r="DG14" s="27"/>
      <c r="DH14" s="27"/>
      <c r="DI14" s="27"/>
      <c r="DJ14" s="27"/>
      <c r="DK14" s="27"/>
      <c r="DL14" s="27"/>
      <c r="DM14" s="27"/>
      <c r="DN14" s="27"/>
    </row>
    <row r="15" spans="1:118" ht="25.5" x14ac:dyDescent="0.2">
      <c r="A15" s="97"/>
      <c r="B15" s="98"/>
      <c r="C15" s="99" t="s">
        <v>103</v>
      </c>
      <c r="D15" s="15"/>
      <c r="E15" s="15"/>
      <c r="F15" s="16"/>
      <c r="G15" s="15"/>
      <c r="H15" s="100"/>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row>
    <row r="16" spans="1:118" x14ac:dyDescent="0.2">
      <c r="A16" s="97"/>
      <c r="B16" s="98"/>
      <c r="C16" s="99"/>
      <c r="D16" s="15"/>
      <c r="E16" s="15"/>
      <c r="F16" s="16"/>
      <c r="G16" s="15"/>
      <c r="H16" s="100"/>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row>
    <row r="17" spans="1:118" x14ac:dyDescent="0.2">
      <c r="A17" s="97"/>
      <c r="B17" s="98"/>
      <c r="C17" s="101" t="s">
        <v>15</v>
      </c>
      <c r="D17" s="18">
        <v>71950.720000000001</v>
      </c>
      <c r="E17" s="15"/>
      <c r="F17" s="16"/>
      <c r="G17" s="15"/>
      <c r="H17" s="100"/>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27"/>
      <c r="BC17" s="27"/>
      <c r="BD17" s="27"/>
      <c r="BE17" s="27"/>
      <c r="BF17" s="27"/>
      <c r="BG17" s="27"/>
      <c r="BH17" s="27"/>
      <c r="BI17" s="27"/>
      <c r="BJ17" s="27"/>
      <c r="BK17" s="27"/>
      <c r="BL17" s="27"/>
      <c r="BM17" s="27"/>
      <c r="BN17" s="27"/>
      <c r="BO17" s="27"/>
      <c r="BP17" s="27"/>
      <c r="BQ17" s="27"/>
      <c r="BR17" s="27"/>
      <c r="BS17" s="27"/>
      <c r="BT17" s="27"/>
      <c r="BU17" s="27"/>
      <c r="BV17" s="27"/>
      <c r="BW17" s="27"/>
      <c r="BX17" s="27"/>
      <c r="BY17" s="27"/>
      <c r="BZ17" s="27"/>
      <c r="CA17" s="27"/>
      <c r="CB17" s="27"/>
      <c r="CC17" s="27"/>
      <c r="CD17" s="27"/>
      <c r="CE17" s="27"/>
      <c r="CF17" s="27"/>
      <c r="CG17" s="27"/>
      <c r="CH17" s="27"/>
      <c r="CI17" s="27"/>
      <c r="CJ17" s="27"/>
      <c r="CK17" s="27"/>
      <c r="CL17" s="27"/>
      <c r="CM17" s="27"/>
      <c r="CN17" s="27"/>
      <c r="CO17" s="27"/>
      <c r="CP17" s="27"/>
      <c r="CQ17" s="27"/>
      <c r="CR17" s="27"/>
      <c r="CS17" s="27"/>
      <c r="CT17" s="27"/>
      <c r="CU17" s="27"/>
      <c r="CV17" s="27"/>
      <c r="CW17" s="27"/>
      <c r="CX17" s="27"/>
      <c r="CY17" s="27"/>
      <c r="CZ17" s="27"/>
      <c r="DA17" s="27"/>
      <c r="DB17" s="27"/>
      <c r="DC17" s="27"/>
      <c r="DD17" s="27"/>
      <c r="DE17" s="27"/>
      <c r="DF17" s="27"/>
      <c r="DG17" s="27"/>
      <c r="DH17" s="27"/>
      <c r="DI17" s="27"/>
      <c r="DJ17" s="27"/>
      <c r="DK17" s="27"/>
      <c r="DL17" s="27"/>
      <c r="DM17" s="27"/>
      <c r="DN17" s="27"/>
    </row>
    <row r="18" spans="1:118" x14ac:dyDescent="0.2">
      <c r="A18" s="97"/>
      <c r="B18" s="98"/>
      <c r="C18" s="101" t="s">
        <v>16</v>
      </c>
      <c r="D18" s="15">
        <f>-E13</f>
        <v>0</v>
      </c>
      <c r="E18" s="15"/>
      <c r="F18" s="16"/>
      <c r="G18" s="15"/>
      <c r="H18" s="100"/>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c r="AZ18" s="27"/>
      <c r="BA18" s="27"/>
      <c r="BB18" s="27"/>
      <c r="BC18" s="27"/>
      <c r="BD18" s="27"/>
      <c r="BE18" s="27"/>
      <c r="BF18" s="27"/>
      <c r="BG18" s="27"/>
      <c r="BH18" s="27"/>
      <c r="BI18" s="27"/>
      <c r="BJ18" s="27"/>
      <c r="BK18" s="27"/>
      <c r="BL18" s="27"/>
      <c r="BM18" s="27"/>
      <c r="BN18" s="27"/>
      <c r="BO18" s="27"/>
      <c r="BP18" s="27"/>
      <c r="BQ18" s="27"/>
      <c r="BR18" s="27"/>
      <c r="BS18" s="27"/>
      <c r="BT18" s="27"/>
      <c r="BU18" s="27"/>
      <c r="BV18" s="27"/>
      <c r="BW18" s="27"/>
      <c r="BX18" s="27"/>
      <c r="BY18" s="27"/>
      <c r="BZ18" s="27"/>
      <c r="CA18" s="27"/>
      <c r="CB18" s="27"/>
      <c r="CC18" s="27"/>
      <c r="CD18" s="27"/>
      <c r="CE18" s="27"/>
      <c r="CF18" s="27"/>
      <c r="CG18" s="27"/>
      <c r="CH18" s="27"/>
      <c r="CI18" s="27"/>
      <c r="CJ18" s="27"/>
      <c r="CK18" s="27"/>
      <c r="CL18" s="27"/>
      <c r="CM18" s="27"/>
      <c r="CN18" s="27"/>
      <c r="CO18" s="27"/>
      <c r="CP18" s="27"/>
      <c r="CQ18" s="27"/>
      <c r="CR18" s="27"/>
      <c r="CS18" s="27"/>
      <c r="CT18" s="27"/>
      <c r="CU18" s="27"/>
      <c r="CV18" s="27"/>
      <c r="CW18" s="27"/>
      <c r="CX18" s="27"/>
      <c r="CY18" s="27"/>
      <c r="CZ18" s="27"/>
      <c r="DA18" s="27"/>
      <c r="DB18" s="27"/>
      <c r="DC18" s="27"/>
      <c r="DD18" s="27"/>
      <c r="DE18" s="27"/>
      <c r="DF18" s="27"/>
      <c r="DG18" s="27"/>
      <c r="DH18" s="27"/>
      <c r="DI18" s="27"/>
      <c r="DJ18" s="27"/>
      <c r="DK18" s="27"/>
      <c r="DL18" s="27"/>
      <c r="DM18" s="27"/>
      <c r="DN18" s="27"/>
    </row>
    <row r="19" spans="1:118" x14ac:dyDescent="0.2">
      <c r="A19" s="97"/>
      <c r="B19" s="98"/>
      <c r="C19" s="101" t="s">
        <v>17</v>
      </c>
      <c r="D19" s="18">
        <f>-F13</f>
        <v>-71950.720000000001</v>
      </c>
      <c r="E19" s="15"/>
      <c r="F19" s="16"/>
      <c r="G19" s="15"/>
      <c r="H19" s="100"/>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c r="AZ19" s="27"/>
      <c r="BA19" s="27"/>
      <c r="BB19" s="27"/>
      <c r="BC19" s="27"/>
      <c r="BD19" s="27"/>
      <c r="BE19" s="27"/>
      <c r="BF19" s="27"/>
      <c r="BG19" s="27"/>
      <c r="BH19" s="27"/>
      <c r="BI19" s="27"/>
      <c r="BJ19" s="27"/>
      <c r="BK19" s="27"/>
      <c r="BL19" s="27"/>
      <c r="BM19" s="27"/>
      <c r="BN19" s="27"/>
      <c r="BO19" s="27"/>
      <c r="BP19" s="27"/>
      <c r="BQ19" s="27"/>
      <c r="BR19" s="27"/>
      <c r="BS19" s="27"/>
      <c r="BT19" s="27"/>
      <c r="BU19" s="27"/>
      <c r="BV19" s="27"/>
      <c r="BW19" s="27"/>
      <c r="BX19" s="27"/>
      <c r="BY19" s="27"/>
      <c r="BZ19" s="27"/>
      <c r="CA19" s="27"/>
      <c r="CB19" s="27"/>
      <c r="CC19" s="27"/>
      <c r="CD19" s="27"/>
      <c r="CE19" s="27"/>
      <c r="CF19" s="27"/>
      <c r="CG19" s="27"/>
      <c r="CH19" s="27"/>
      <c r="CI19" s="27"/>
      <c r="CJ19" s="27"/>
      <c r="CK19" s="27"/>
      <c r="CL19" s="27"/>
      <c r="CM19" s="27"/>
      <c r="CN19" s="27"/>
      <c r="CO19" s="27"/>
      <c r="CP19" s="27"/>
      <c r="CQ19" s="27"/>
      <c r="CR19" s="27"/>
      <c r="CS19" s="27"/>
      <c r="CT19" s="27"/>
      <c r="CU19" s="27"/>
      <c r="CV19" s="27"/>
      <c r="CW19" s="27"/>
      <c r="CX19" s="27"/>
      <c r="CY19" s="27"/>
      <c r="CZ19" s="27"/>
      <c r="DA19" s="27"/>
      <c r="DB19" s="27"/>
      <c r="DC19" s="27"/>
      <c r="DD19" s="27"/>
      <c r="DE19" s="27"/>
      <c r="DF19" s="27"/>
      <c r="DG19" s="27"/>
      <c r="DH19" s="27"/>
      <c r="DI19" s="27"/>
      <c r="DJ19" s="27"/>
      <c r="DK19" s="27"/>
      <c r="DL19" s="27"/>
      <c r="DM19" s="27"/>
      <c r="DN19" s="27"/>
    </row>
    <row r="20" spans="1:118" x14ac:dyDescent="0.2">
      <c r="A20" s="97"/>
      <c r="B20" s="98"/>
      <c r="C20" s="101" t="s">
        <v>18</v>
      </c>
      <c r="D20" s="17">
        <f>G13</f>
        <v>0</v>
      </c>
      <c r="E20" s="15"/>
      <c r="F20" s="16"/>
      <c r="G20" s="15"/>
      <c r="H20" s="100"/>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c r="BB20" s="27"/>
      <c r="BC20" s="27"/>
      <c r="BD20" s="27"/>
      <c r="BE20" s="27"/>
      <c r="BF20" s="27"/>
      <c r="BG20" s="27"/>
      <c r="BH20" s="27"/>
      <c r="BI20" s="27"/>
      <c r="BJ20" s="27"/>
      <c r="BK20" s="27"/>
      <c r="BL20" s="27"/>
      <c r="BM20" s="27"/>
      <c r="BN20" s="27"/>
      <c r="BO20" s="27"/>
      <c r="BP20" s="27"/>
      <c r="BQ20" s="27"/>
      <c r="BR20" s="27"/>
      <c r="BS20" s="27"/>
      <c r="BT20" s="27"/>
      <c r="BU20" s="27"/>
      <c r="BV20" s="27"/>
      <c r="BW20" s="27"/>
      <c r="BX20" s="27"/>
      <c r="BY20" s="27"/>
      <c r="BZ20" s="27"/>
      <c r="CA20" s="27"/>
      <c r="CB20" s="27"/>
      <c r="CC20" s="27"/>
      <c r="CD20" s="27"/>
      <c r="CE20" s="27"/>
      <c r="CF20" s="27"/>
      <c r="CG20" s="27"/>
      <c r="CH20" s="27"/>
      <c r="CI20" s="27"/>
      <c r="CJ20" s="27"/>
      <c r="CK20" s="27"/>
      <c r="CL20" s="27"/>
      <c r="CM20" s="27"/>
      <c r="CN20" s="27"/>
      <c r="CO20" s="27"/>
      <c r="CP20" s="27"/>
      <c r="CQ20" s="27"/>
      <c r="CR20" s="27"/>
      <c r="CS20" s="27"/>
      <c r="CT20" s="27"/>
      <c r="CU20" s="27"/>
      <c r="CV20" s="27"/>
      <c r="CW20" s="27"/>
      <c r="CX20" s="27"/>
      <c r="CY20" s="27"/>
      <c r="CZ20" s="27"/>
      <c r="DA20" s="27"/>
      <c r="DB20" s="27"/>
      <c r="DC20" s="27"/>
      <c r="DD20" s="27"/>
      <c r="DE20" s="27"/>
      <c r="DF20" s="27"/>
      <c r="DG20" s="27"/>
      <c r="DH20" s="27"/>
      <c r="DI20" s="27"/>
      <c r="DJ20" s="27"/>
      <c r="DK20" s="27"/>
      <c r="DL20" s="27"/>
      <c r="DM20" s="27"/>
      <c r="DN20" s="27"/>
    </row>
    <row r="21" spans="1:118" ht="13.5" thickBot="1" x14ac:dyDescent="0.25">
      <c r="A21" s="102"/>
      <c r="B21" s="103"/>
      <c r="C21" s="104" t="s">
        <v>0</v>
      </c>
      <c r="D21" s="14">
        <f>SUM(D17:D20)</f>
        <v>0</v>
      </c>
      <c r="E21" s="12"/>
      <c r="F21" s="13"/>
      <c r="G21" s="12"/>
      <c r="H21" s="105"/>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c r="BB21" s="27"/>
      <c r="BC21" s="27"/>
      <c r="BD21" s="27"/>
      <c r="BE21" s="27"/>
      <c r="BF21" s="27"/>
      <c r="BG21" s="27"/>
      <c r="BH21" s="27"/>
      <c r="BI21" s="27"/>
      <c r="BJ21" s="27"/>
      <c r="BK21" s="27"/>
      <c r="BL21" s="27"/>
      <c r="BM21" s="27"/>
      <c r="BN21" s="27"/>
      <c r="BO21" s="27"/>
      <c r="BP21" s="27"/>
      <c r="BQ21" s="27"/>
      <c r="BR21" s="27"/>
      <c r="BS21" s="27"/>
      <c r="BT21" s="27"/>
      <c r="BU21" s="27"/>
      <c r="BV21" s="27"/>
      <c r="BW21" s="27"/>
      <c r="BX21" s="27"/>
      <c r="BY21" s="27"/>
      <c r="BZ21" s="27"/>
      <c r="CA21" s="27"/>
      <c r="CB21" s="27"/>
      <c r="CC21" s="27"/>
      <c r="CD21" s="27"/>
      <c r="CE21" s="27"/>
      <c r="CF21" s="27"/>
      <c r="CG21" s="27"/>
      <c r="CH21" s="27"/>
      <c r="CI21" s="27"/>
      <c r="CJ21" s="27"/>
      <c r="CK21" s="27"/>
      <c r="CL21" s="27"/>
      <c r="CM21" s="27"/>
      <c r="CN21" s="27"/>
      <c r="CO21" s="27"/>
      <c r="CP21" s="27"/>
      <c r="CQ21" s="27"/>
      <c r="CR21" s="27"/>
      <c r="CS21" s="27"/>
      <c r="CT21" s="27"/>
      <c r="CU21" s="27"/>
      <c r="CV21" s="27"/>
      <c r="CW21" s="27"/>
      <c r="CX21" s="27"/>
      <c r="CY21" s="27"/>
      <c r="CZ21" s="27"/>
      <c r="DA21" s="27"/>
      <c r="DB21" s="27"/>
      <c r="DC21" s="27"/>
      <c r="DD21" s="27"/>
      <c r="DE21" s="27"/>
      <c r="DF21" s="27"/>
      <c r="DG21" s="27"/>
      <c r="DH21" s="27"/>
      <c r="DI21" s="27"/>
      <c r="DJ21" s="27"/>
      <c r="DK21" s="27"/>
      <c r="DL21" s="27"/>
      <c r="DM21" s="27"/>
      <c r="DN21" s="27"/>
    </row>
    <row r="22" spans="1:118" ht="13.5" thickBot="1" x14ac:dyDescent="0.25">
      <c r="A22" s="27"/>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7"/>
      <c r="BU22" s="27"/>
      <c r="BV22" s="27"/>
      <c r="BW22" s="27"/>
      <c r="BX22" s="27"/>
      <c r="BY22" s="27"/>
      <c r="BZ22" s="27"/>
      <c r="CA22" s="27"/>
      <c r="CB22" s="27"/>
      <c r="CC22" s="27"/>
      <c r="CD22" s="27"/>
      <c r="CE22" s="27"/>
      <c r="CF22" s="27"/>
      <c r="CG22" s="27"/>
      <c r="CH22" s="27"/>
      <c r="CI22" s="27"/>
      <c r="CJ22" s="27"/>
      <c r="CK22" s="27"/>
      <c r="CL22" s="27"/>
      <c r="CM22" s="27"/>
      <c r="CN22" s="27"/>
      <c r="CO22" s="27"/>
      <c r="CP22" s="27"/>
      <c r="CQ22" s="27"/>
      <c r="CR22" s="27"/>
      <c r="CS22" s="27"/>
      <c r="CT22" s="27"/>
      <c r="CU22" s="27"/>
      <c r="CV22" s="27"/>
      <c r="CW22" s="27"/>
      <c r="CX22" s="27"/>
      <c r="CY22" s="27"/>
      <c r="CZ22" s="27"/>
      <c r="DA22" s="27"/>
      <c r="DB22" s="27"/>
      <c r="DC22" s="27"/>
      <c r="DD22" s="27"/>
      <c r="DE22" s="27"/>
      <c r="DF22" s="27"/>
      <c r="DG22" s="27"/>
      <c r="DH22" s="27"/>
      <c r="DI22" s="27"/>
      <c r="DJ22" s="27"/>
      <c r="DK22" s="27"/>
      <c r="DL22" s="27"/>
      <c r="DM22" s="27"/>
      <c r="DN22" s="27"/>
    </row>
    <row r="23" spans="1:118" s="235" customFormat="1" ht="16.149999999999999" customHeight="1" x14ac:dyDescent="0.2">
      <c r="A23" s="268" t="s">
        <v>6</v>
      </c>
      <c r="B23" s="269"/>
      <c r="C23" s="269"/>
      <c r="D23" s="269"/>
      <c r="E23" s="269"/>
      <c r="F23" s="269"/>
      <c r="G23" s="269"/>
      <c r="H23" s="270"/>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row>
    <row r="24" spans="1:118" s="235" customFormat="1" ht="16.149999999999999" customHeight="1" x14ac:dyDescent="0.2">
      <c r="A24" s="262" t="s">
        <v>23</v>
      </c>
      <c r="B24" s="263"/>
      <c r="C24" s="263"/>
      <c r="D24" s="263"/>
      <c r="E24" s="263"/>
      <c r="F24" s="263"/>
      <c r="G24" s="263"/>
      <c r="H24" s="26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row>
    <row r="25" spans="1:118" s="235" customFormat="1" ht="16.149999999999999" customHeight="1" x14ac:dyDescent="0.2">
      <c r="A25" s="262" t="s">
        <v>306</v>
      </c>
      <c r="B25" s="263"/>
      <c r="C25" s="263"/>
      <c r="D25" s="263"/>
      <c r="E25" s="263"/>
      <c r="F25" s="263"/>
      <c r="G25" s="263"/>
      <c r="H25" s="264"/>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row>
    <row r="26" spans="1:118" s="235" customFormat="1" ht="18.600000000000001" customHeight="1" x14ac:dyDescent="0.2">
      <c r="A26" s="265" t="s">
        <v>307</v>
      </c>
      <c r="B26" s="266"/>
      <c r="C26" s="266"/>
      <c r="D26" s="266"/>
      <c r="E26" s="266"/>
      <c r="F26" s="266"/>
      <c r="G26" s="266"/>
      <c r="H26" s="267"/>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row>
    <row r="27" spans="1:118" s="3" customFormat="1" ht="16.149999999999999" customHeight="1" x14ac:dyDescent="0.2">
      <c r="A27" s="87"/>
      <c r="B27" s="86"/>
      <c r="C27" s="86"/>
      <c r="D27" s="26"/>
      <c r="E27" s="26"/>
      <c r="F27" s="26"/>
      <c r="G27" s="26"/>
      <c r="H27" s="88"/>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row>
    <row r="28" spans="1:118" s="3" customFormat="1" ht="30.6" customHeight="1" x14ac:dyDescent="0.2">
      <c r="A28" s="89" t="s">
        <v>2</v>
      </c>
      <c r="B28" s="90" t="s">
        <v>7</v>
      </c>
      <c r="C28" s="91" t="s">
        <v>8</v>
      </c>
      <c r="D28" s="11" t="s">
        <v>9</v>
      </c>
      <c r="E28" s="10" t="s">
        <v>10</v>
      </c>
      <c r="F28" s="10" t="s">
        <v>11</v>
      </c>
      <c r="G28" s="10" t="s">
        <v>12</v>
      </c>
      <c r="H28" s="92" t="s">
        <v>13</v>
      </c>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row>
    <row r="29" spans="1:118" s="236" customFormat="1" ht="49.5" customHeight="1" x14ac:dyDescent="0.2">
      <c r="A29" s="93" t="s">
        <v>1</v>
      </c>
      <c r="B29" s="94" t="s">
        <v>180</v>
      </c>
      <c r="C29" s="95" t="s">
        <v>124</v>
      </c>
      <c r="D29" s="23">
        <v>1983.45</v>
      </c>
      <c r="E29" s="31"/>
      <c r="F29" s="23"/>
      <c r="G29" s="32"/>
      <c r="H29" s="96" t="s">
        <v>308</v>
      </c>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row>
    <row r="30" spans="1:118" s="236" customFormat="1" ht="49.5" customHeight="1" x14ac:dyDescent="0.2">
      <c r="A30" s="93" t="s">
        <v>3</v>
      </c>
      <c r="B30" s="94" t="s">
        <v>22</v>
      </c>
      <c r="C30" s="95" t="s">
        <v>21</v>
      </c>
      <c r="D30" s="25"/>
      <c r="E30" s="31"/>
      <c r="F30" s="23">
        <v>1983.45</v>
      </c>
      <c r="G30" s="32"/>
      <c r="H30" s="96" t="s">
        <v>309</v>
      </c>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row>
    <row r="31" spans="1:118" s="236" customFormat="1" ht="49.5" customHeight="1" x14ac:dyDescent="0.2">
      <c r="A31" s="93" t="s">
        <v>1</v>
      </c>
      <c r="B31" s="94" t="s">
        <v>310</v>
      </c>
      <c r="C31" s="95" t="s">
        <v>102</v>
      </c>
      <c r="D31" s="25">
        <v>12425.2</v>
      </c>
      <c r="E31" s="31"/>
      <c r="F31" s="23"/>
      <c r="G31" s="32"/>
      <c r="H31" s="96" t="s">
        <v>311</v>
      </c>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row>
    <row r="32" spans="1:118" s="236" customFormat="1" ht="49.5" customHeight="1" x14ac:dyDescent="0.2">
      <c r="A32" s="93" t="s">
        <v>3</v>
      </c>
      <c r="B32" s="94" t="s">
        <v>22</v>
      </c>
      <c r="C32" s="95" t="s">
        <v>21</v>
      </c>
      <c r="D32" s="25"/>
      <c r="E32" s="31"/>
      <c r="F32" s="25">
        <v>12425.2</v>
      </c>
      <c r="G32" s="32"/>
      <c r="H32" s="96" t="s">
        <v>312</v>
      </c>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row>
    <row r="33" spans="1:118" s="6" customFormat="1" ht="28.9" customHeight="1" x14ac:dyDescent="0.2">
      <c r="A33" s="22"/>
      <c r="B33" s="16"/>
      <c r="C33" s="24" t="s">
        <v>14</v>
      </c>
      <c r="D33" s="23">
        <v>14408.65</v>
      </c>
      <c r="E33" s="19"/>
      <c r="F33" s="23">
        <v>14408.65</v>
      </c>
      <c r="G33" s="19"/>
      <c r="H33" s="20"/>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row>
    <row r="34" spans="1:118" s="6" customFormat="1" ht="28.9" customHeight="1" x14ac:dyDescent="0.2">
      <c r="A34" s="22"/>
      <c r="B34" s="16"/>
      <c r="C34" s="21"/>
      <c r="D34" s="15"/>
      <c r="E34" s="15"/>
      <c r="F34" s="16"/>
      <c r="G34" s="15"/>
      <c r="H34" s="20"/>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row>
    <row r="35" spans="1:118" s="6" customFormat="1" ht="28.9" customHeight="1" x14ac:dyDescent="0.2">
      <c r="A35" s="97"/>
      <c r="B35" s="98"/>
      <c r="C35" s="99" t="s">
        <v>225</v>
      </c>
      <c r="D35" s="15"/>
      <c r="E35" s="15"/>
      <c r="F35" s="16"/>
      <c r="G35" s="15"/>
      <c r="H35" s="100"/>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row>
    <row r="36" spans="1:118" s="6" customFormat="1" ht="15.6" customHeight="1" x14ac:dyDescent="0.2">
      <c r="A36" s="97"/>
      <c r="B36" s="98"/>
      <c r="C36" s="99"/>
      <c r="D36" s="15"/>
      <c r="E36" s="15"/>
      <c r="F36" s="16"/>
      <c r="G36" s="15"/>
      <c r="H36" s="100"/>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row>
    <row r="37" spans="1:118" s="6" customFormat="1" ht="28.9" customHeight="1" x14ac:dyDescent="0.2">
      <c r="A37" s="97"/>
      <c r="B37" s="98"/>
      <c r="C37" s="101" t="s">
        <v>15</v>
      </c>
      <c r="D37" s="23">
        <v>14408.65</v>
      </c>
      <c r="E37" s="15"/>
      <c r="F37" s="16"/>
      <c r="G37" s="15"/>
      <c r="H37" s="100"/>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row>
    <row r="38" spans="1:118" s="6" customFormat="1" ht="28.9" customHeight="1" x14ac:dyDescent="0.2">
      <c r="A38" s="97"/>
      <c r="B38" s="98"/>
      <c r="C38" s="101" t="s">
        <v>16</v>
      </c>
      <c r="D38" s="15">
        <f>-E33</f>
        <v>0</v>
      </c>
      <c r="E38" s="15"/>
      <c r="F38" s="16"/>
      <c r="G38" s="15"/>
      <c r="H38" s="100"/>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row>
    <row r="39" spans="1:118" s="6" customFormat="1" ht="28.9" customHeight="1" x14ac:dyDescent="0.2">
      <c r="A39" s="97"/>
      <c r="B39" s="98"/>
      <c r="C39" s="101" t="s">
        <v>17</v>
      </c>
      <c r="D39" s="18">
        <f>-F33</f>
        <v>-14408.65</v>
      </c>
      <c r="E39" s="15"/>
      <c r="F39" s="16"/>
      <c r="G39" s="15"/>
      <c r="H39" s="100"/>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row>
    <row r="40" spans="1:118" s="6" customFormat="1" ht="28.9" customHeight="1" x14ac:dyDescent="0.2">
      <c r="A40" s="97"/>
      <c r="B40" s="98"/>
      <c r="C40" s="101" t="s">
        <v>18</v>
      </c>
      <c r="D40" s="17">
        <f>G33</f>
        <v>0</v>
      </c>
      <c r="E40" s="15"/>
      <c r="F40" s="16"/>
      <c r="G40" s="15"/>
      <c r="H40" s="10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row>
    <row r="41" spans="1:118" s="6" customFormat="1" ht="28.9" customHeight="1" thickBot="1" x14ac:dyDescent="0.25">
      <c r="A41" s="102"/>
      <c r="B41" s="103"/>
      <c r="C41" s="104" t="s">
        <v>0</v>
      </c>
      <c r="D41" s="14">
        <f>SUM(D37:D40)</f>
        <v>0</v>
      </c>
      <c r="E41" s="12"/>
      <c r="F41" s="13"/>
      <c r="G41" s="12"/>
      <c r="H41" s="105"/>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row>
    <row r="42" spans="1:118" x14ac:dyDescent="0.2">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row>
    <row r="43" spans="1:118" x14ac:dyDescent="0.2">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c r="AZ43" s="27"/>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row>
    <row r="44" spans="1:118" x14ac:dyDescent="0.2">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c r="AZ44" s="27"/>
      <c r="BA44" s="27"/>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row>
    <row r="45" spans="1:118" x14ac:dyDescent="0.2">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27"/>
      <c r="BC45" s="27"/>
      <c r="BD45" s="27"/>
      <c r="BE45" s="27"/>
      <c r="BF45" s="27"/>
      <c r="BG45" s="27"/>
      <c r="BH45" s="27"/>
      <c r="BI45" s="27"/>
      <c r="BJ45" s="27"/>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c r="DJ45" s="27"/>
      <c r="DK45" s="27"/>
      <c r="DL45" s="27"/>
      <c r="DM45" s="27"/>
      <c r="DN45" s="27"/>
    </row>
    <row r="46" spans="1:118" x14ac:dyDescent="0.2">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row>
    <row r="47" spans="1:118" x14ac:dyDescent="0.2">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c r="AZ47" s="27"/>
      <c r="BA47" s="27"/>
      <c r="BB47" s="27"/>
      <c r="BC47" s="27"/>
      <c r="BD47" s="27"/>
      <c r="BE47" s="27"/>
      <c r="BF47" s="27"/>
      <c r="BG47" s="27"/>
      <c r="BH47" s="27"/>
      <c r="BI47" s="27"/>
      <c r="BJ47" s="27"/>
      <c r="BK47" s="27"/>
      <c r="BL47" s="27"/>
      <c r="BM47" s="27"/>
      <c r="BN47" s="27"/>
      <c r="BO47" s="27"/>
      <c r="BP47" s="27"/>
      <c r="BQ47" s="27"/>
      <c r="BR47" s="27"/>
      <c r="BS47" s="27"/>
      <c r="BT47" s="27"/>
      <c r="BU47" s="27"/>
      <c r="BV47" s="27"/>
      <c r="BW47" s="27"/>
      <c r="BX47" s="27"/>
      <c r="BY47" s="27"/>
      <c r="BZ47" s="27"/>
      <c r="CA47" s="27"/>
      <c r="CB47" s="27"/>
      <c r="CC47" s="27"/>
      <c r="CD47" s="27"/>
      <c r="CE47" s="27"/>
      <c r="CF47" s="27"/>
      <c r="CG47" s="27"/>
      <c r="CH47" s="27"/>
      <c r="CI47" s="27"/>
      <c r="CJ47" s="27"/>
      <c r="CK47" s="27"/>
      <c r="CL47" s="27"/>
      <c r="CM47" s="27"/>
      <c r="CN47" s="27"/>
      <c r="CO47" s="27"/>
      <c r="CP47" s="27"/>
      <c r="CQ47" s="27"/>
      <c r="CR47" s="27"/>
      <c r="CS47" s="27"/>
      <c r="CT47" s="27"/>
      <c r="CU47" s="27"/>
      <c r="CV47" s="27"/>
      <c r="CW47" s="27"/>
      <c r="CX47" s="27"/>
      <c r="CY47" s="27"/>
      <c r="CZ47" s="27"/>
      <c r="DA47" s="27"/>
      <c r="DB47" s="27"/>
      <c r="DC47" s="27"/>
      <c r="DD47" s="27"/>
      <c r="DE47" s="27"/>
      <c r="DF47" s="27"/>
      <c r="DG47" s="27"/>
      <c r="DH47" s="27"/>
      <c r="DI47" s="27"/>
      <c r="DJ47" s="27"/>
      <c r="DK47" s="27"/>
      <c r="DL47" s="27"/>
      <c r="DM47" s="27"/>
      <c r="DN47" s="27"/>
    </row>
    <row r="48" spans="1:118" x14ac:dyDescent="0.2">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c r="AZ48" s="27"/>
      <c r="BA48" s="27"/>
      <c r="BB48" s="27"/>
      <c r="BC48" s="27"/>
      <c r="BD48" s="27"/>
      <c r="BE48" s="27"/>
      <c r="BF48" s="27"/>
      <c r="BG48" s="27"/>
      <c r="BH48" s="27"/>
      <c r="BI48" s="27"/>
      <c r="BJ48" s="27"/>
      <c r="BK48" s="27"/>
      <c r="BL48" s="27"/>
      <c r="BM48" s="27"/>
      <c r="BN48" s="27"/>
      <c r="BO48" s="27"/>
      <c r="BP48" s="27"/>
      <c r="BQ48" s="27"/>
      <c r="BR48" s="27"/>
      <c r="BS48" s="27"/>
      <c r="BT48" s="27"/>
      <c r="BU48" s="27"/>
      <c r="BV48" s="27"/>
      <c r="BW48" s="27"/>
      <c r="BX48" s="27"/>
      <c r="BY48" s="27"/>
      <c r="BZ48" s="27"/>
      <c r="CA48" s="27"/>
      <c r="CB48" s="27"/>
      <c r="CC48" s="27"/>
      <c r="CD48" s="27"/>
      <c r="CE48" s="27"/>
      <c r="CF48" s="27"/>
      <c r="CG48" s="27"/>
      <c r="CH48" s="27"/>
      <c r="CI48" s="27"/>
      <c r="CJ48" s="27"/>
      <c r="CK48" s="27"/>
      <c r="CL48" s="27"/>
      <c r="CM48" s="27"/>
      <c r="CN48" s="27"/>
      <c r="CO48" s="27"/>
      <c r="CP48" s="27"/>
      <c r="CQ48" s="27"/>
      <c r="CR48" s="27"/>
      <c r="CS48" s="27"/>
      <c r="CT48" s="27"/>
      <c r="CU48" s="27"/>
      <c r="CV48" s="27"/>
      <c r="CW48" s="27"/>
      <c r="CX48" s="27"/>
      <c r="CY48" s="27"/>
      <c r="CZ48" s="27"/>
      <c r="DA48" s="27"/>
      <c r="DB48" s="27"/>
      <c r="DC48" s="27"/>
      <c r="DD48" s="27"/>
      <c r="DE48" s="27"/>
      <c r="DF48" s="27"/>
      <c r="DG48" s="27"/>
      <c r="DH48" s="27"/>
      <c r="DI48" s="27"/>
      <c r="DJ48" s="27"/>
      <c r="DK48" s="27"/>
      <c r="DL48" s="27"/>
      <c r="DM48" s="27"/>
      <c r="DN48" s="27"/>
    </row>
    <row r="49" spans="1:118" x14ac:dyDescent="0.2">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27"/>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row>
    <row r="50" spans="1:118" x14ac:dyDescent="0.2">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7"/>
      <c r="BT50" s="27"/>
      <c r="BU50" s="27"/>
      <c r="BV50" s="27"/>
      <c r="BW50" s="27"/>
      <c r="BX50" s="27"/>
      <c r="BY50" s="27"/>
      <c r="BZ50" s="27"/>
      <c r="CA50" s="27"/>
      <c r="CB50" s="27"/>
      <c r="CC50" s="27"/>
      <c r="CD50" s="27"/>
      <c r="CE50" s="27"/>
      <c r="CF50" s="27"/>
      <c r="CG50" s="27"/>
      <c r="CH50" s="27"/>
      <c r="CI50" s="27"/>
      <c r="CJ50" s="27"/>
      <c r="CK50" s="27"/>
      <c r="CL50" s="27"/>
      <c r="CM50" s="27"/>
      <c r="CN50" s="27"/>
      <c r="CO50" s="27"/>
      <c r="CP50" s="27"/>
      <c r="CQ50" s="27"/>
      <c r="CR50" s="27"/>
      <c r="CS50" s="27"/>
      <c r="CT50" s="27"/>
      <c r="CU50" s="27"/>
      <c r="CV50" s="27"/>
      <c r="CW50" s="27"/>
      <c r="CX50" s="27"/>
      <c r="CY50" s="27"/>
      <c r="CZ50" s="27"/>
      <c r="DA50" s="27"/>
      <c r="DB50" s="27"/>
      <c r="DC50" s="27"/>
      <c r="DD50" s="27"/>
      <c r="DE50" s="27"/>
      <c r="DF50" s="27"/>
      <c r="DG50" s="27"/>
      <c r="DH50" s="27"/>
      <c r="DI50" s="27"/>
      <c r="DJ50" s="27"/>
      <c r="DK50" s="27"/>
      <c r="DL50" s="27"/>
      <c r="DM50" s="27"/>
      <c r="DN50" s="27"/>
    </row>
    <row r="51" spans="1:118" x14ac:dyDescent="0.2">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c r="DJ51" s="27"/>
      <c r="DK51" s="27"/>
      <c r="DL51" s="27"/>
      <c r="DM51" s="27"/>
      <c r="DN51" s="27"/>
    </row>
    <row r="52" spans="1:118" x14ac:dyDescent="0.2">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row>
    <row r="53" spans="1:118" x14ac:dyDescent="0.2">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c r="DJ53" s="27"/>
      <c r="DK53" s="27"/>
      <c r="DL53" s="27"/>
      <c r="DM53" s="27"/>
      <c r="DN53" s="27"/>
    </row>
    <row r="54" spans="1:118" x14ac:dyDescent="0.2">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row>
    <row r="55" spans="1:118" x14ac:dyDescent="0.2">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row>
    <row r="56" spans="1:118" x14ac:dyDescent="0.2">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row>
    <row r="57" spans="1:118" x14ac:dyDescent="0.2">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row>
    <row r="58" spans="1:118" x14ac:dyDescent="0.2">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row>
    <row r="59" spans="1:118" x14ac:dyDescent="0.2">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row>
    <row r="60" spans="1:118" x14ac:dyDescent="0.2">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c r="DJ60" s="27"/>
      <c r="DK60" s="27"/>
      <c r="DL60" s="27"/>
      <c r="DM60" s="27"/>
      <c r="DN60" s="27"/>
    </row>
    <row r="61" spans="1:118" x14ac:dyDescent="0.2">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c r="DJ61" s="27"/>
      <c r="DK61" s="27"/>
      <c r="DL61" s="27"/>
      <c r="DM61" s="27"/>
      <c r="DN61" s="27"/>
    </row>
    <row r="62" spans="1:118" x14ac:dyDescent="0.2">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row>
    <row r="63" spans="1:118" x14ac:dyDescent="0.2">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row>
    <row r="64" spans="1:118" x14ac:dyDescent="0.2">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row>
    <row r="65" spans="1:118" x14ac:dyDescent="0.2">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row>
    <row r="66" spans="1:118" x14ac:dyDescent="0.2">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row>
    <row r="67" spans="1:118" x14ac:dyDescent="0.2">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c r="CJ67" s="27"/>
      <c r="CK67" s="27"/>
      <c r="CL67" s="27"/>
      <c r="CM67" s="27"/>
      <c r="CN67" s="27"/>
      <c r="CO67" s="27"/>
      <c r="CP67" s="27"/>
      <c r="CQ67" s="27"/>
      <c r="CR67" s="27"/>
      <c r="CS67" s="27"/>
      <c r="CT67" s="27"/>
      <c r="CU67" s="27"/>
      <c r="CV67" s="27"/>
      <c r="CW67" s="27"/>
      <c r="CX67" s="27"/>
      <c r="CY67" s="27"/>
      <c r="CZ67" s="27"/>
      <c r="DA67" s="27"/>
      <c r="DB67" s="27"/>
      <c r="DC67" s="27"/>
      <c r="DD67" s="27"/>
      <c r="DE67" s="27"/>
      <c r="DF67" s="27"/>
      <c r="DG67" s="27"/>
      <c r="DH67" s="27"/>
      <c r="DI67" s="27"/>
      <c r="DJ67" s="27"/>
      <c r="DK67" s="27"/>
      <c r="DL67" s="27"/>
      <c r="DM67" s="27"/>
      <c r="DN67" s="27"/>
    </row>
    <row r="68" spans="1:118" x14ac:dyDescent="0.2">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c r="DJ68" s="27"/>
      <c r="DK68" s="27"/>
      <c r="DL68" s="27"/>
      <c r="DM68" s="27"/>
      <c r="DN68" s="27"/>
    </row>
    <row r="69" spans="1:118" x14ac:dyDescent="0.2">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row>
    <row r="70" spans="1:118" x14ac:dyDescent="0.2">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row>
    <row r="71" spans="1:118" x14ac:dyDescent="0.2">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row>
    <row r="72" spans="1:118" x14ac:dyDescent="0.2">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row>
    <row r="73" spans="1:118" x14ac:dyDescent="0.2">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c r="AZ73" s="27"/>
      <c r="BA73" s="27"/>
      <c r="BB73" s="27"/>
      <c r="BC73" s="27"/>
      <c r="BD73" s="27"/>
      <c r="BE73" s="27"/>
      <c r="BF73" s="27"/>
      <c r="BG73" s="27"/>
      <c r="BH73" s="27"/>
      <c r="BI73" s="27"/>
      <c r="BJ73" s="27"/>
      <c r="BK73" s="27"/>
      <c r="BL73" s="27"/>
      <c r="BM73" s="27"/>
      <c r="BN73" s="27"/>
      <c r="BO73" s="27"/>
      <c r="BP73" s="27"/>
      <c r="BQ73" s="27"/>
      <c r="BR73" s="27"/>
      <c r="BS73" s="27"/>
      <c r="BT73" s="27"/>
      <c r="BU73" s="27"/>
      <c r="BV73" s="27"/>
      <c r="BW73" s="27"/>
      <c r="BX73" s="27"/>
      <c r="BY73" s="27"/>
      <c r="BZ73" s="27"/>
      <c r="CA73" s="27"/>
      <c r="CB73" s="27"/>
      <c r="CC73" s="27"/>
      <c r="CD73" s="27"/>
      <c r="CE73" s="27"/>
      <c r="CF73" s="27"/>
      <c r="CG73" s="27"/>
      <c r="CH73" s="27"/>
      <c r="CI73" s="27"/>
      <c r="CJ73" s="27"/>
      <c r="CK73" s="27"/>
      <c r="CL73" s="27"/>
      <c r="CM73" s="27"/>
      <c r="CN73" s="27"/>
      <c r="CO73" s="27"/>
      <c r="CP73" s="27"/>
      <c r="CQ73" s="27"/>
      <c r="CR73" s="27"/>
      <c r="CS73" s="27"/>
      <c r="CT73" s="27"/>
      <c r="CU73" s="27"/>
      <c r="CV73" s="27"/>
      <c r="CW73" s="27"/>
      <c r="CX73" s="27"/>
      <c r="CY73" s="27"/>
      <c r="CZ73" s="27"/>
      <c r="DA73" s="27"/>
      <c r="DB73" s="27"/>
      <c r="DC73" s="27"/>
      <c r="DD73" s="27"/>
      <c r="DE73" s="27"/>
      <c r="DF73" s="27"/>
      <c r="DG73" s="27"/>
      <c r="DH73" s="27"/>
      <c r="DI73" s="27"/>
      <c r="DJ73" s="27"/>
      <c r="DK73" s="27"/>
      <c r="DL73" s="27"/>
      <c r="DM73" s="27"/>
      <c r="DN73" s="27"/>
    </row>
    <row r="74" spans="1:118" x14ac:dyDescent="0.2">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c r="CL74" s="27"/>
      <c r="CM74" s="27"/>
      <c r="CN74" s="27"/>
      <c r="CO74" s="27"/>
      <c r="CP74" s="27"/>
      <c r="CQ74" s="27"/>
      <c r="CR74" s="27"/>
      <c r="CS74" s="27"/>
      <c r="CT74" s="27"/>
      <c r="CU74" s="27"/>
      <c r="CV74" s="27"/>
      <c r="CW74" s="27"/>
      <c r="CX74" s="27"/>
      <c r="CY74" s="27"/>
      <c r="CZ74" s="27"/>
      <c r="DA74" s="27"/>
      <c r="DB74" s="27"/>
      <c r="DC74" s="27"/>
      <c r="DD74" s="27"/>
      <c r="DE74" s="27"/>
      <c r="DF74" s="27"/>
      <c r="DG74" s="27"/>
      <c r="DH74" s="27"/>
      <c r="DI74" s="27"/>
      <c r="DJ74" s="27"/>
      <c r="DK74" s="27"/>
      <c r="DL74" s="27"/>
      <c r="DM74" s="27"/>
      <c r="DN74" s="27"/>
    </row>
    <row r="75" spans="1:118" x14ac:dyDescent="0.2">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row>
    <row r="76" spans="1:118" x14ac:dyDescent="0.2">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c r="AZ76" s="27"/>
      <c r="BA76" s="27"/>
      <c r="BB76" s="27"/>
      <c r="BC76" s="27"/>
      <c r="BD76" s="27"/>
      <c r="BE76" s="27"/>
      <c r="BF76" s="27"/>
      <c r="BG76" s="27"/>
      <c r="BH76" s="27"/>
      <c r="BI76" s="27"/>
      <c r="BJ76" s="27"/>
      <c r="BK76" s="27"/>
      <c r="BL76" s="27"/>
      <c r="BM76" s="27"/>
      <c r="BN76" s="27"/>
      <c r="BO76" s="27"/>
      <c r="BP76" s="27"/>
      <c r="BQ76" s="27"/>
      <c r="BR76" s="27"/>
      <c r="BS76" s="27"/>
      <c r="BT76" s="27"/>
      <c r="BU76" s="27"/>
      <c r="BV76" s="27"/>
      <c r="BW76" s="27"/>
      <c r="BX76" s="27"/>
      <c r="BY76" s="27"/>
      <c r="BZ76" s="27"/>
      <c r="CA76" s="27"/>
      <c r="CB76" s="27"/>
      <c r="CC76" s="27"/>
      <c r="CD76" s="27"/>
      <c r="CE76" s="27"/>
      <c r="CF76" s="27"/>
      <c r="CG76" s="27"/>
      <c r="CH76" s="27"/>
      <c r="CI76" s="27"/>
      <c r="CJ76" s="27"/>
      <c r="CK76" s="27"/>
      <c r="CL76" s="27"/>
      <c r="CM76" s="27"/>
      <c r="CN76" s="27"/>
      <c r="CO76" s="27"/>
      <c r="CP76" s="27"/>
      <c r="CQ76" s="27"/>
      <c r="CR76" s="27"/>
      <c r="CS76" s="27"/>
      <c r="CT76" s="27"/>
      <c r="CU76" s="27"/>
      <c r="CV76" s="27"/>
      <c r="CW76" s="27"/>
      <c r="CX76" s="27"/>
      <c r="CY76" s="27"/>
      <c r="CZ76" s="27"/>
      <c r="DA76" s="27"/>
      <c r="DB76" s="27"/>
      <c r="DC76" s="27"/>
      <c r="DD76" s="27"/>
      <c r="DE76" s="27"/>
      <c r="DF76" s="27"/>
      <c r="DG76" s="27"/>
      <c r="DH76" s="27"/>
      <c r="DI76" s="27"/>
      <c r="DJ76" s="27"/>
      <c r="DK76" s="27"/>
      <c r="DL76" s="27"/>
      <c r="DM76" s="27"/>
      <c r="DN76" s="27"/>
    </row>
    <row r="77" spans="1:118" x14ac:dyDescent="0.2">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c r="BT77" s="27"/>
      <c r="BU77" s="27"/>
      <c r="BV77" s="27"/>
      <c r="BW77" s="27"/>
      <c r="BX77" s="27"/>
      <c r="BY77" s="27"/>
      <c r="BZ77" s="27"/>
      <c r="CA77" s="27"/>
      <c r="CB77" s="27"/>
      <c r="CC77" s="27"/>
      <c r="CD77" s="27"/>
      <c r="CE77" s="27"/>
      <c r="CF77" s="27"/>
      <c r="CG77" s="27"/>
      <c r="CH77" s="27"/>
      <c r="CI77" s="27"/>
      <c r="CJ77" s="27"/>
      <c r="CK77" s="27"/>
      <c r="CL77" s="27"/>
      <c r="CM77" s="27"/>
      <c r="CN77" s="27"/>
      <c r="CO77" s="27"/>
      <c r="CP77" s="27"/>
      <c r="CQ77" s="27"/>
      <c r="CR77" s="27"/>
      <c r="CS77" s="27"/>
      <c r="CT77" s="27"/>
      <c r="CU77" s="27"/>
      <c r="CV77" s="27"/>
      <c r="CW77" s="27"/>
      <c r="CX77" s="27"/>
      <c r="CY77" s="27"/>
      <c r="CZ77" s="27"/>
      <c r="DA77" s="27"/>
      <c r="DB77" s="27"/>
      <c r="DC77" s="27"/>
      <c r="DD77" s="27"/>
      <c r="DE77" s="27"/>
      <c r="DF77" s="27"/>
      <c r="DG77" s="27"/>
      <c r="DH77" s="27"/>
      <c r="DI77" s="27"/>
      <c r="DJ77" s="27"/>
      <c r="DK77" s="27"/>
      <c r="DL77" s="27"/>
      <c r="DM77" s="27"/>
      <c r="DN77" s="27"/>
    </row>
    <row r="78" spans="1:118" x14ac:dyDescent="0.2">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c r="BT78" s="27"/>
      <c r="BU78" s="27"/>
      <c r="BV78" s="27"/>
      <c r="BW78" s="27"/>
      <c r="BX78" s="27"/>
      <c r="BY78" s="27"/>
      <c r="BZ78" s="27"/>
      <c r="CA78" s="27"/>
      <c r="CB78" s="27"/>
      <c r="CC78" s="27"/>
      <c r="CD78" s="27"/>
      <c r="CE78" s="27"/>
      <c r="CF78" s="27"/>
      <c r="CG78" s="27"/>
      <c r="CH78" s="27"/>
      <c r="CI78" s="27"/>
      <c r="CJ78" s="27"/>
      <c r="CK78" s="27"/>
      <c r="CL78" s="27"/>
      <c r="CM78" s="27"/>
      <c r="CN78" s="27"/>
      <c r="CO78" s="27"/>
      <c r="CP78" s="27"/>
      <c r="CQ78" s="27"/>
      <c r="CR78" s="27"/>
      <c r="CS78" s="27"/>
      <c r="CT78" s="27"/>
      <c r="CU78" s="27"/>
      <c r="CV78" s="27"/>
      <c r="CW78" s="27"/>
      <c r="CX78" s="27"/>
      <c r="CY78" s="27"/>
      <c r="CZ78" s="27"/>
      <c r="DA78" s="27"/>
      <c r="DB78" s="27"/>
      <c r="DC78" s="27"/>
      <c r="DD78" s="27"/>
      <c r="DE78" s="27"/>
      <c r="DF78" s="27"/>
      <c r="DG78" s="27"/>
      <c r="DH78" s="27"/>
      <c r="DI78" s="27"/>
      <c r="DJ78" s="27"/>
      <c r="DK78" s="27"/>
      <c r="DL78" s="27"/>
      <c r="DM78" s="27"/>
      <c r="DN78" s="27"/>
    </row>
    <row r="79" spans="1:118" x14ac:dyDescent="0.2">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c r="BT79" s="27"/>
      <c r="BU79" s="27"/>
      <c r="BV79" s="27"/>
      <c r="BW79" s="27"/>
      <c r="BX79" s="27"/>
      <c r="BY79" s="27"/>
      <c r="BZ79" s="27"/>
      <c r="CA79" s="27"/>
      <c r="CB79" s="27"/>
      <c r="CC79" s="27"/>
      <c r="CD79" s="27"/>
      <c r="CE79" s="27"/>
      <c r="CF79" s="27"/>
      <c r="CG79" s="27"/>
      <c r="CH79" s="27"/>
      <c r="CI79" s="27"/>
      <c r="CJ79" s="27"/>
      <c r="CK79" s="27"/>
      <c r="CL79" s="27"/>
      <c r="CM79" s="27"/>
      <c r="CN79" s="27"/>
      <c r="CO79" s="27"/>
      <c r="CP79" s="27"/>
      <c r="CQ79" s="27"/>
      <c r="CR79" s="27"/>
      <c r="CS79" s="27"/>
      <c r="CT79" s="27"/>
      <c r="CU79" s="27"/>
      <c r="CV79" s="27"/>
      <c r="CW79" s="27"/>
      <c r="CX79" s="27"/>
      <c r="CY79" s="27"/>
      <c r="CZ79" s="27"/>
      <c r="DA79" s="27"/>
      <c r="DB79" s="27"/>
      <c r="DC79" s="27"/>
      <c r="DD79" s="27"/>
      <c r="DE79" s="27"/>
      <c r="DF79" s="27"/>
      <c r="DG79" s="27"/>
      <c r="DH79" s="27"/>
      <c r="DI79" s="27"/>
      <c r="DJ79" s="27"/>
      <c r="DK79" s="27"/>
      <c r="DL79" s="27"/>
      <c r="DM79" s="27"/>
      <c r="DN79" s="27"/>
    </row>
    <row r="80" spans="1:118" x14ac:dyDescent="0.2">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c r="AZ80" s="27"/>
      <c r="BA80" s="27"/>
      <c r="BB80" s="27"/>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27"/>
      <c r="CE80" s="27"/>
      <c r="CF80" s="27"/>
      <c r="CG80" s="27"/>
      <c r="CH80" s="27"/>
      <c r="CI80" s="27"/>
      <c r="CJ80" s="27"/>
      <c r="CK80" s="27"/>
      <c r="CL80" s="27"/>
      <c r="CM80" s="27"/>
      <c r="CN80" s="27"/>
      <c r="CO80" s="27"/>
      <c r="CP80" s="27"/>
      <c r="CQ80" s="27"/>
      <c r="CR80" s="27"/>
      <c r="CS80" s="27"/>
      <c r="CT80" s="27"/>
      <c r="CU80" s="27"/>
      <c r="CV80" s="27"/>
      <c r="CW80" s="27"/>
      <c r="CX80" s="27"/>
      <c r="CY80" s="27"/>
      <c r="CZ80" s="27"/>
      <c r="DA80" s="27"/>
      <c r="DB80" s="27"/>
      <c r="DC80" s="27"/>
      <c r="DD80" s="27"/>
      <c r="DE80" s="27"/>
      <c r="DF80" s="27"/>
      <c r="DG80" s="27"/>
      <c r="DH80" s="27"/>
      <c r="DI80" s="27"/>
      <c r="DJ80" s="27"/>
      <c r="DK80" s="27"/>
      <c r="DL80" s="27"/>
      <c r="DM80" s="27"/>
      <c r="DN80" s="27"/>
    </row>
    <row r="81" spans="1:118" x14ac:dyDescent="0.2">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27"/>
      <c r="BT81" s="27"/>
      <c r="BU81" s="27"/>
      <c r="BV81" s="27"/>
      <c r="BW81" s="27"/>
      <c r="BX81" s="27"/>
      <c r="BY81" s="27"/>
      <c r="BZ81" s="27"/>
      <c r="CA81" s="27"/>
      <c r="CB81" s="27"/>
      <c r="CC81" s="27"/>
      <c r="CD81" s="27"/>
      <c r="CE81" s="27"/>
      <c r="CF81" s="27"/>
      <c r="CG81" s="27"/>
      <c r="CH81" s="27"/>
      <c r="CI81" s="27"/>
      <c r="CJ81" s="27"/>
      <c r="CK81" s="27"/>
      <c r="CL81" s="27"/>
      <c r="CM81" s="27"/>
      <c r="CN81" s="27"/>
      <c r="CO81" s="27"/>
      <c r="CP81" s="27"/>
      <c r="CQ81" s="27"/>
      <c r="CR81" s="27"/>
      <c r="CS81" s="27"/>
      <c r="CT81" s="27"/>
      <c r="CU81" s="27"/>
      <c r="CV81" s="27"/>
      <c r="CW81" s="27"/>
      <c r="CX81" s="27"/>
      <c r="CY81" s="27"/>
      <c r="CZ81" s="27"/>
      <c r="DA81" s="27"/>
      <c r="DB81" s="27"/>
      <c r="DC81" s="27"/>
      <c r="DD81" s="27"/>
      <c r="DE81" s="27"/>
      <c r="DF81" s="27"/>
      <c r="DG81" s="27"/>
      <c r="DH81" s="27"/>
      <c r="DI81" s="27"/>
      <c r="DJ81" s="27"/>
      <c r="DK81" s="27"/>
      <c r="DL81" s="27"/>
      <c r="DM81" s="27"/>
      <c r="DN81" s="27"/>
    </row>
    <row r="82" spans="1:118" x14ac:dyDescent="0.2">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c r="AZ82" s="27"/>
      <c r="BA82" s="27"/>
      <c r="BB82" s="27"/>
      <c r="BC82" s="27"/>
      <c r="BD82" s="27"/>
      <c r="BE82" s="27"/>
      <c r="BF82" s="27"/>
      <c r="BG82" s="27"/>
      <c r="BH82" s="27"/>
      <c r="BI82" s="27"/>
      <c r="BJ82" s="27"/>
      <c r="BK82" s="27"/>
      <c r="BL82" s="27"/>
      <c r="BM82" s="27"/>
      <c r="BN82" s="27"/>
      <c r="BO82" s="27"/>
      <c r="BP82" s="27"/>
      <c r="BQ82" s="27"/>
      <c r="BR82" s="27"/>
      <c r="BS82" s="27"/>
      <c r="BT82" s="27"/>
      <c r="BU82" s="27"/>
      <c r="BV82" s="27"/>
      <c r="BW82" s="27"/>
      <c r="BX82" s="27"/>
      <c r="BY82" s="27"/>
      <c r="BZ82" s="27"/>
      <c r="CA82" s="27"/>
      <c r="CB82" s="27"/>
      <c r="CC82" s="27"/>
      <c r="CD82" s="27"/>
      <c r="CE82" s="27"/>
      <c r="CF82" s="27"/>
      <c r="CG82" s="27"/>
      <c r="CH82" s="27"/>
      <c r="CI82" s="27"/>
      <c r="CJ82" s="27"/>
      <c r="CK82" s="27"/>
      <c r="CL82" s="27"/>
      <c r="CM82" s="27"/>
      <c r="CN82" s="27"/>
      <c r="CO82" s="27"/>
      <c r="CP82" s="27"/>
      <c r="CQ82" s="27"/>
      <c r="CR82" s="27"/>
      <c r="CS82" s="27"/>
      <c r="CT82" s="27"/>
      <c r="CU82" s="27"/>
      <c r="CV82" s="27"/>
      <c r="CW82" s="27"/>
      <c r="CX82" s="27"/>
      <c r="CY82" s="27"/>
      <c r="CZ82" s="27"/>
      <c r="DA82" s="27"/>
      <c r="DB82" s="27"/>
      <c r="DC82" s="27"/>
      <c r="DD82" s="27"/>
      <c r="DE82" s="27"/>
      <c r="DF82" s="27"/>
      <c r="DG82" s="27"/>
      <c r="DH82" s="27"/>
      <c r="DI82" s="27"/>
      <c r="DJ82" s="27"/>
      <c r="DK82" s="27"/>
      <c r="DL82" s="27"/>
      <c r="DM82" s="27"/>
      <c r="DN82" s="27"/>
    </row>
    <row r="83" spans="1:118" x14ac:dyDescent="0.2">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27"/>
      <c r="AK83" s="27"/>
      <c r="AL83" s="27"/>
      <c r="AM83" s="27"/>
      <c r="AN83" s="27"/>
      <c r="AO83" s="27"/>
      <c r="AP83" s="27"/>
      <c r="AQ83" s="27"/>
      <c r="AR83" s="27"/>
      <c r="AS83" s="27"/>
      <c r="AT83" s="27"/>
      <c r="AU83" s="27"/>
      <c r="AV83" s="27"/>
      <c r="AW83" s="27"/>
      <c r="AX83" s="27"/>
      <c r="AY83" s="27"/>
      <c r="AZ83" s="27"/>
      <c r="BA83" s="27"/>
      <c r="BB83" s="27"/>
      <c r="BC83" s="27"/>
      <c r="BD83" s="27"/>
      <c r="BE83" s="27"/>
      <c r="BF83" s="27"/>
      <c r="BG83" s="27"/>
      <c r="BH83" s="27"/>
      <c r="BI83" s="27"/>
      <c r="BJ83" s="27"/>
      <c r="BK83" s="27"/>
      <c r="BL83" s="27"/>
      <c r="BM83" s="27"/>
      <c r="BN83" s="27"/>
      <c r="BO83" s="27"/>
      <c r="BP83" s="27"/>
      <c r="BQ83" s="27"/>
      <c r="BR83" s="27"/>
      <c r="BS83" s="27"/>
      <c r="BT83" s="27"/>
      <c r="BU83" s="27"/>
      <c r="BV83" s="27"/>
      <c r="BW83" s="27"/>
      <c r="BX83" s="27"/>
      <c r="BY83" s="27"/>
      <c r="BZ83" s="27"/>
      <c r="CA83" s="27"/>
      <c r="CB83" s="27"/>
      <c r="CC83" s="27"/>
      <c r="CD83" s="27"/>
      <c r="CE83" s="27"/>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row>
    <row r="84" spans="1:118" x14ac:dyDescent="0.2">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c r="AZ84" s="27"/>
      <c r="BA84" s="27"/>
      <c r="BB84" s="27"/>
      <c r="BC84" s="27"/>
      <c r="BD84" s="27"/>
      <c r="BE84" s="27"/>
      <c r="BF84" s="27"/>
      <c r="BG84" s="27"/>
      <c r="BH84" s="27"/>
      <c r="BI84" s="27"/>
      <c r="BJ84" s="27"/>
      <c r="BK84" s="27"/>
      <c r="BL84" s="27"/>
      <c r="BM84" s="27"/>
      <c r="BN84" s="27"/>
      <c r="BO84" s="27"/>
      <c r="BP84" s="27"/>
      <c r="BQ84" s="27"/>
      <c r="BR84" s="27"/>
      <c r="BS84" s="27"/>
      <c r="BT84" s="27"/>
      <c r="BU84" s="27"/>
      <c r="BV84" s="27"/>
      <c r="BW84" s="27"/>
      <c r="BX84" s="27"/>
      <c r="BY84" s="27"/>
      <c r="BZ84" s="27"/>
      <c r="CA84" s="27"/>
      <c r="CB84" s="27"/>
      <c r="CC84" s="27"/>
      <c r="CD84" s="27"/>
      <c r="CE84" s="27"/>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row>
    <row r="85" spans="1:118" x14ac:dyDescent="0.2">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c r="AZ85" s="27"/>
      <c r="BA85" s="27"/>
      <c r="BB85" s="27"/>
      <c r="BC85" s="27"/>
      <c r="BD85" s="27"/>
      <c r="BE85" s="27"/>
      <c r="BF85" s="27"/>
      <c r="BG85" s="27"/>
      <c r="BH85" s="27"/>
      <c r="BI85" s="27"/>
      <c r="BJ85" s="27"/>
      <c r="BK85" s="27"/>
      <c r="BL85" s="27"/>
      <c r="BM85" s="27"/>
      <c r="BN85" s="27"/>
      <c r="BO85" s="27"/>
      <c r="BP85" s="27"/>
      <c r="BQ85" s="27"/>
      <c r="BR85" s="27"/>
      <c r="BS85" s="27"/>
      <c r="BT85" s="27"/>
      <c r="BU85" s="27"/>
      <c r="BV85" s="27"/>
      <c r="BW85" s="27"/>
      <c r="BX85" s="27"/>
      <c r="BY85" s="27"/>
      <c r="BZ85" s="27"/>
      <c r="CA85" s="27"/>
      <c r="CB85" s="27"/>
      <c r="CC85" s="27"/>
      <c r="CD85" s="27"/>
      <c r="CE85" s="27"/>
      <c r="CF85" s="27"/>
      <c r="CG85" s="27"/>
      <c r="CH85" s="27"/>
      <c r="CI85" s="27"/>
      <c r="CJ85" s="27"/>
      <c r="CK85" s="27"/>
      <c r="CL85" s="27"/>
      <c r="CM85" s="27"/>
      <c r="CN85" s="27"/>
      <c r="CO85" s="27"/>
      <c r="CP85" s="27"/>
      <c r="CQ85" s="27"/>
      <c r="CR85" s="27"/>
      <c r="CS85" s="27"/>
      <c r="CT85" s="27"/>
      <c r="CU85" s="27"/>
      <c r="CV85" s="27"/>
      <c r="CW85" s="27"/>
      <c r="CX85" s="27"/>
      <c r="CY85" s="27"/>
      <c r="CZ85" s="27"/>
      <c r="DA85" s="27"/>
      <c r="DB85" s="27"/>
      <c r="DC85" s="27"/>
      <c r="DD85" s="27"/>
      <c r="DE85" s="27"/>
      <c r="DF85" s="27"/>
      <c r="DG85" s="27"/>
      <c r="DH85" s="27"/>
      <c r="DI85" s="27"/>
      <c r="DJ85" s="27"/>
      <c r="DK85" s="27"/>
      <c r="DL85" s="27"/>
      <c r="DM85" s="27"/>
      <c r="DN85" s="27"/>
    </row>
    <row r="86" spans="1:118" x14ac:dyDescent="0.2">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c r="AZ86" s="27"/>
      <c r="BA86" s="27"/>
      <c r="BB86" s="27"/>
      <c r="BC86" s="27"/>
      <c r="BD86" s="27"/>
      <c r="BE86" s="27"/>
      <c r="BF86" s="27"/>
      <c r="BG86" s="27"/>
      <c r="BH86" s="27"/>
      <c r="BI86" s="27"/>
      <c r="BJ86" s="27"/>
      <c r="BK86" s="27"/>
      <c r="BL86" s="27"/>
      <c r="BM86" s="27"/>
      <c r="BN86" s="27"/>
      <c r="BO86" s="27"/>
      <c r="BP86" s="27"/>
      <c r="BQ86" s="27"/>
      <c r="BR86" s="27"/>
      <c r="BS86" s="27"/>
      <c r="BT86" s="27"/>
      <c r="BU86" s="27"/>
      <c r="BV86" s="27"/>
      <c r="BW86" s="27"/>
      <c r="BX86" s="27"/>
      <c r="BY86" s="27"/>
      <c r="BZ86" s="27"/>
      <c r="CA86" s="27"/>
      <c r="CB86" s="27"/>
      <c r="CC86" s="27"/>
      <c r="CD86" s="27"/>
      <c r="CE86" s="27"/>
      <c r="CF86" s="27"/>
      <c r="CG86" s="27"/>
      <c r="CH86" s="27"/>
      <c r="CI86" s="27"/>
      <c r="CJ86" s="27"/>
      <c r="CK86" s="27"/>
      <c r="CL86" s="27"/>
      <c r="CM86" s="27"/>
      <c r="CN86" s="27"/>
      <c r="CO86" s="27"/>
      <c r="CP86" s="27"/>
      <c r="CQ86" s="27"/>
      <c r="CR86" s="27"/>
      <c r="CS86" s="27"/>
      <c r="CT86" s="27"/>
      <c r="CU86" s="27"/>
      <c r="CV86" s="27"/>
      <c r="CW86" s="27"/>
      <c r="CX86" s="27"/>
      <c r="CY86" s="27"/>
      <c r="CZ86" s="27"/>
      <c r="DA86" s="27"/>
      <c r="DB86" s="27"/>
      <c r="DC86" s="27"/>
      <c r="DD86" s="27"/>
      <c r="DE86" s="27"/>
      <c r="DF86" s="27"/>
      <c r="DG86" s="27"/>
      <c r="DH86" s="27"/>
      <c r="DI86" s="27"/>
      <c r="DJ86" s="27"/>
      <c r="DK86" s="27"/>
      <c r="DL86" s="27"/>
      <c r="DM86" s="27"/>
      <c r="DN86" s="27"/>
    </row>
    <row r="87" spans="1:118" x14ac:dyDescent="0.2">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c r="AZ87" s="27"/>
      <c r="BA87" s="27"/>
      <c r="BB87" s="27"/>
      <c r="BC87" s="27"/>
      <c r="BD87" s="27"/>
      <c r="BE87" s="27"/>
      <c r="BF87" s="27"/>
      <c r="BG87" s="27"/>
      <c r="BH87" s="27"/>
      <c r="BI87" s="27"/>
      <c r="BJ87" s="27"/>
      <c r="BK87" s="27"/>
      <c r="BL87" s="27"/>
      <c r="BM87" s="27"/>
      <c r="BN87" s="27"/>
      <c r="BO87" s="27"/>
      <c r="BP87" s="27"/>
      <c r="BQ87" s="27"/>
      <c r="BR87" s="27"/>
      <c r="BS87" s="27"/>
      <c r="BT87" s="27"/>
      <c r="BU87" s="27"/>
      <c r="BV87" s="27"/>
      <c r="BW87" s="27"/>
      <c r="BX87" s="27"/>
      <c r="BY87" s="27"/>
      <c r="BZ87" s="27"/>
      <c r="CA87" s="27"/>
      <c r="CB87" s="27"/>
      <c r="CC87" s="27"/>
      <c r="CD87" s="27"/>
      <c r="CE87" s="27"/>
      <c r="CF87" s="27"/>
      <c r="CG87" s="27"/>
      <c r="CH87" s="27"/>
      <c r="CI87" s="27"/>
      <c r="CJ87" s="27"/>
      <c r="CK87" s="27"/>
      <c r="CL87" s="27"/>
      <c r="CM87" s="27"/>
      <c r="CN87" s="27"/>
      <c r="CO87" s="27"/>
      <c r="CP87" s="27"/>
      <c r="CQ87" s="27"/>
      <c r="CR87" s="27"/>
      <c r="CS87" s="27"/>
      <c r="CT87" s="27"/>
      <c r="CU87" s="27"/>
      <c r="CV87" s="27"/>
      <c r="CW87" s="27"/>
      <c r="CX87" s="27"/>
      <c r="CY87" s="27"/>
      <c r="CZ87" s="27"/>
      <c r="DA87" s="27"/>
      <c r="DB87" s="27"/>
      <c r="DC87" s="27"/>
      <c r="DD87" s="27"/>
      <c r="DE87" s="27"/>
      <c r="DF87" s="27"/>
      <c r="DG87" s="27"/>
      <c r="DH87" s="27"/>
      <c r="DI87" s="27"/>
      <c r="DJ87" s="27"/>
      <c r="DK87" s="27"/>
      <c r="DL87" s="27"/>
      <c r="DM87" s="27"/>
      <c r="DN87" s="27"/>
    </row>
    <row r="88" spans="1:118" x14ac:dyDescent="0.2">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c r="AZ88" s="27"/>
      <c r="BA88" s="27"/>
      <c r="BB88" s="27"/>
      <c r="BC88" s="27"/>
      <c r="BD88" s="27"/>
      <c r="BE88" s="27"/>
      <c r="BF88" s="27"/>
      <c r="BG88" s="27"/>
      <c r="BH88" s="27"/>
      <c r="BI88" s="27"/>
      <c r="BJ88" s="27"/>
      <c r="BK88" s="27"/>
      <c r="BL88" s="27"/>
      <c r="BM88" s="27"/>
      <c r="BN88" s="27"/>
      <c r="BO88" s="27"/>
      <c r="BP88" s="27"/>
      <c r="BQ88" s="27"/>
      <c r="BR88" s="27"/>
      <c r="BS88" s="27"/>
      <c r="BT88" s="27"/>
      <c r="BU88" s="27"/>
      <c r="BV88" s="27"/>
      <c r="BW88" s="27"/>
      <c r="BX88" s="27"/>
      <c r="BY88" s="27"/>
      <c r="BZ88" s="27"/>
      <c r="CA88" s="27"/>
      <c r="CB88" s="27"/>
      <c r="CC88" s="27"/>
      <c r="CD88" s="27"/>
      <c r="CE88" s="27"/>
      <c r="CF88" s="27"/>
      <c r="CG88" s="27"/>
      <c r="CH88" s="27"/>
      <c r="CI88" s="27"/>
      <c r="CJ88" s="27"/>
      <c r="CK88" s="27"/>
      <c r="CL88" s="27"/>
      <c r="CM88" s="27"/>
      <c r="CN88" s="27"/>
      <c r="CO88" s="27"/>
      <c r="CP88" s="27"/>
      <c r="CQ88" s="27"/>
      <c r="CR88" s="27"/>
      <c r="CS88" s="27"/>
      <c r="CT88" s="27"/>
      <c r="CU88" s="27"/>
      <c r="CV88" s="27"/>
      <c r="CW88" s="27"/>
      <c r="CX88" s="27"/>
      <c r="CY88" s="27"/>
      <c r="CZ88" s="27"/>
      <c r="DA88" s="27"/>
      <c r="DB88" s="27"/>
      <c r="DC88" s="27"/>
      <c r="DD88" s="27"/>
      <c r="DE88" s="27"/>
      <c r="DF88" s="27"/>
      <c r="DG88" s="27"/>
      <c r="DH88" s="27"/>
      <c r="DI88" s="27"/>
      <c r="DJ88" s="27"/>
      <c r="DK88" s="27"/>
      <c r="DL88" s="27"/>
      <c r="DM88" s="27"/>
      <c r="DN88" s="27"/>
    </row>
    <row r="89" spans="1:118" x14ac:dyDescent="0.2">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c r="AZ89" s="27"/>
      <c r="BA89" s="27"/>
      <c r="BB89" s="27"/>
      <c r="BC89" s="27"/>
      <c r="BD89" s="27"/>
      <c r="BE89" s="27"/>
      <c r="BF89" s="27"/>
      <c r="BG89" s="27"/>
      <c r="BH89" s="27"/>
      <c r="BI89" s="27"/>
      <c r="BJ89" s="27"/>
      <c r="BK89" s="27"/>
      <c r="BL89" s="27"/>
      <c r="BM89" s="27"/>
      <c r="BN89" s="27"/>
      <c r="BO89" s="27"/>
      <c r="BP89" s="27"/>
      <c r="BQ89" s="27"/>
      <c r="BR89" s="27"/>
      <c r="BS89" s="27"/>
      <c r="BT89" s="27"/>
      <c r="BU89" s="27"/>
      <c r="BV89" s="27"/>
      <c r="BW89" s="27"/>
      <c r="BX89" s="27"/>
      <c r="BY89" s="27"/>
      <c r="BZ89" s="27"/>
      <c r="CA89" s="27"/>
      <c r="CB89" s="27"/>
      <c r="CC89" s="27"/>
      <c r="CD89" s="27"/>
      <c r="CE89" s="27"/>
      <c r="CF89" s="27"/>
      <c r="CG89" s="27"/>
      <c r="CH89" s="27"/>
      <c r="CI89" s="27"/>
      <c r="CJ89" s="27"/>
      <c r="CK89" s="27"/>
      <c r="CL89" s="27"/>
      <c r="CM89" s="27"/>
      <c r="CN89" s="27"/>
      <c r="CO89" s="27"/>
      <c r="CP89" s="27"/>
      <c r="CQ89" s="27"/>
      <c r="CR89" s="27"/>
      <c r="CS89" s="27"/>
      <c r="CT89" s="27"/>
      <c r="CU89" s="27"/>
      <c r="CV89" s="27"/>
      <c r="CW89" s="27"/>
      <c r="CX89" s="27"/>
      <c r="CY89" s="27"/>
      <c r="CZ89" s="27"/>
      <c r="DA89" s="27"/>
      <c r="DB89" s="27"/>
      <c r="DC89" s="27"/>
      <c r="DD89" s="27"/>
      <c r="DE89" s="27"/>
      <c r="DF89" s="27"/>
      <c r="DG89" s="27"/>
      <c r="DH89" s="27"/>
      <c r="DI89" s="27"/>
      <c r="DJ89" s="27"/>
      <c r="DK89" s="27"/>
      <c r="DL89" s="27"/>
      <c r="DM89" s="27"/>
      <c r="DN89" s="27"/>
    </row>
    <row r="90" spans="1:118" x14ac:dyDescent="0.2">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c r="AZ90" s="27"/>
      <c r="BA90" s="27"/>
      <c r="BB90" s="27"/>
      <c r="BC90" s="27"/>
      <c r="BD90" s="27"/>
      <c r="BE90" s="27"/>
      <c r="BF90" s="27"/>
      <c r="BG90" s="27"/>
      <c r="BH90" s="27"/>
      <c r="BI90" s="27"/>
      <c r="BJ90" s="27"/>
      <c r="BK90" s="27"/>
      <c r="BL90" s="27"/>
      <c r="BM90" s="27"/>
      <c r="BN90" s="27"/>
      <c r="BO90" s="27"/>
      <c r="BP90" s="27"/>
      <c r="BQ90" s="27"/>
      <c r="BR90" s="27"/>
      <c r="BS90" s="27"/>
      <c r="BT90" s="27"/>
      <c r="BU90" s="27"/>
      <c r="BV90" s="27"/>
      <c r="BW90" s="27"/>
      <c r="BX90" s="27"/>
      <c r="BY90" s="27"/>
      <c r="BZ90" s="27"/>
      <c r="CA90" s="27"/>
      <c r="CB90" s="27"/>
      <c r="CC90" s="27"/>
      <c r="CD90" s="27"/>
      <c r="CE90" s="27"/>
      <c r="CF90" s="27"/>
      <c r="CG90" s="27"/>
      <c r="CH90" s="27"/>
      <c r="CI90" s="27"/>
      <c r="CJ90" s="27"/>
      <c r="CK90" s="27"/>
      <c r="CL90" s="27"/>
      <c r="CM90" s="27"/>
      <c r="CN90" s="27"/>
      <c r="CO90" s="27"/>
      <c r="CP90" s="27"/>
      <c r="CQ90" s="27"/>
      <c r="CR90" s="27"/>
      <c r="CS90" s="27"/>
      <c r="CT90" s="27"/>
      <c r="CU90" s="27"/>
      <c r="CV90" s="27"/>
      <c r="CW90" s="27"/>
      <c r="CX90" s="27"/>
      <c r="CY90" s="27"/>
      <c r="CZ90" s="27"/>
      <c r="DA90" s="27"/>
      <c r="DB90" s="27"/>
      <c r="DC90" s="27"/>
      <c r="DD90" s="27"/>
      <c r="DE90" s="27"/>
      <c r="DF90" s="27"/>
      <c r="DG90" s="27"/>
      <c r="DH90" s="27"/>
      <c r="DI90" s="27"/>
      <c r="DJ90" s="27"/>
      <c r="DK90" s="27"/>
      <c r="DL90" s="27"/>
      <c r="DM90" s="27"/>
      <c r="DN90" s="27"/>
    </row>
    <row r="91" spans="1:118" x14ac:dyDescent="0.2">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c r="DJ91" s="27"/>
      <c r="DK91" s="27"/>
      <c r="DL91" s="27"/>
      <c r="DM91" s="27"/>
      <c r="DN91" s="27"/>
    </row>
    <row r="92" spans="1:118" x14ac:dyDescent="0.2">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c r="AZ92" s="27"/>
      <c r="BA92" s="27"/>
      <c r="BB92" s="27"/>
      <c r="BC92" s="27"/>
      <c r="BD92" s="27"/>
      <c r="BE92" s="27"/>
      <c r="BF92" s="27"/>
      <c r="BG92" s="27"/>
      <c r="BH92" s="27"/>
      <c r="BI92" s="27"/>
      <c r="BJ92" s="27"/>
      <c r="BK92" s="27"/>
      <c r="BL92" s="27"/>
      <c r="BM92" s="27"/>
      <c r="BN92" s="27"/>
      <c r="BO92" s="27"/>
      <c r="BP92" s="27"/>
      <c r="BQ92" s="27"/>
      <c r="BR92" s="27"/>
      <c r="BS92" s="27"/>
      <c r="BT92" s="27"/>
      <c r="BU92" s="27"/>
      <c r="BV92" s="27"/>
      <c r="BW92" s="27"/>
      <c r="BX92" s="27"/>
      <c r="BY92" s="27"/>
      <c r="BZ92" s="27"/>
      <c r="CA92" s="27"/>
      <c r="CB92" s="27"/>
      <c r="CC92" s="27"/>
      <c r="CD92" s="27"/>
      <c r="CE92" s="27"/>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row>
    <row r="93" spans="1:118" x14ac:dyDescent="0.2">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c r="AZ93" s="27"/>
      <c r="BA93" s="27"/>
      <c r="BB93" s="27"/>
      <c r="BC93" s="27"/>
      <c r="BD93" s="27"/>
      <c r="BE93" s="27"/>
      <c r="BF93" s="27"/>
      <c r="BG93" s="27"/>
      <c r="BH93" s="27"/>
      <c r="BI93" s="27"/>
      <c r="BJ93" s="27"/>
      <c r="BK93" s="27"/>
      <c r="BL93" s="27"/>
      <c r="BM93" s="27"/>
      <c r="BN93" s="27"/>
      <c r="BO93" s="27"/>
      <c r="BP93" s="27"/>
      <c r="BQ93" s="27"/>
      <c r="BR93" s="27"/>
      <c r="BS93" s="27"/>
      <c r="BT93" s="27"/>
      <c r="BU93" s="27"/>
      <c r="BV93" s="27"/>
      <c r="BW93" s="27"/>
      <c r="BX93" s="27"/>
      <c r="BY93" s="27"/>
      <c r="BZ93" s="27"/>
      <c r="CA93" s="27"/>
      <c r="CB93" s="27"/>
      <c r="CC93" s="27"/>
      <c r="CD93" s="27"/>
      <c r="CE93" s="27"/>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row>
    <row r="94" spans="1:118" x14ac:dyDescent="0.2">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row>
    <row r="95" spans="1:118" x14ac:dyDescent="0.2">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7"/>
      <c r="BQ95" s="27"/>
      <c r="BR95" s="27"/>
      <c r="BS95" s="27"/>
      <c r="BT95" s="27"/>
      <c r="BU95" s="27"/>
      <c r="BV95" s="27"/>
      <c r="BW95" s="27"/>
      <c r="BX95" s="27"/>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row>
    <row r="96" spans="1:118" x14ac:dyDescent="0.2">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c r="AE96" s="27"/>
      <c r="AF96" s="27"/>
      <c r="AG96" s="27"/>
      <c r="AH96" s="27"/>
      <c r="AI96" s="27"/>
      <c r="AJ96" s="27"/>
      <c r="AK96" s="27"/>
      <c r="AL96" s="27"/>
      <c r="AM96" s="27"/>
      <c r="AN96" s="27"/>
      <c r="AO96" s="27"/>
      <c r="AP96" s="27"/>
      <c r="AQ96" s="27"/>
      <c r="AR96" s="27"/>
      <c r="AS96" s="27"/>
      <c r="AT96" s="27"/>
      <c r="AU96" s="27"/>
      <c r="AV96" s="27"/>
      <c r="AW96" s="27"/>
      <c r="AX96" s="27"/>
      <c r="AY96" s="27"/>
      <c r="AZ96" s="27"/>
      <c r="BA96" s="27"/>
      <c r="BB96" s="27"/>
      <c r="BC96" s="27"/>
      <c r="BD96" s="27"/>
      <c r="BE96" s="27"/>
      <c r="BF96" s="27"/>
      <c r="BG96" s="27"/>
      <c r="BH96" s="27"/>
      <c r="BI96" s="27"/>
      <c r="BJ96" s="27"/>
      <c r="BK96" s="27"/>
      <c r="BL96" s="27"/>
      <c r="BM96" s="27"/>
      <c r="BN96" s="27"/>
      <c r="BO96" s="27"/>
      <c r="BP96" s="27"/>
      <c r="BQ96" s="27"/>
      <c r="BR96" s="27"/>
      <c r="BS96" s="27"/>
      <c r="BT96" s="27"/>
      <c r="BU96" s="27"/>
      <c r="BV96" s="27"/>
      <c r="BW96" s="27"/>
      <c r="BX96" s="27"/>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row>
    <row r="97" spans="1:118" x14ac:dyDescent="0.2">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27"/>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row>
    <row r="98" spans="1:118" x14ac:dyDescent="0.2">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c r="AE98" s="27"/>
      <c r="AF98" s="27"/>
      <c r="AG98" s="27"/>
      <c r="AH98" s="27"/>
      <c r="AI98" s="27"/>
      <c r="AJ98" s="27"/>
      <c r="AK98" s="27"/>
      <c r="AL98" s="27"/>
      <c r="AM98" s="27"/>
      <c r="AN98" s="27"/>
      <c r="AO98" s="27"/>
      <c r="AP98" s="27"/>
      <c r="AQ98" s="27"/>
      <c r="AR98" s="27"/>
      <c r="AS98" s="27"/>
      <c r="AT98" s="27"/>
      <c r="AU98" s="27"/>
      <c r="AV98" s="27"/>
      <c r="AW98" s="27"/>
      <c r="AX98" s="27"/>
      <c r="AY98" s="27"/>
      <c r="AZ98" s="27"/>
      <c r="BA98" s="27"/>
      <c r="BB98" s="27"/>
      <c r="BC98" s="27"/>
      <c r="BD98" s="27"/>
      <c r="BE98" s="27"/>
      <c r="BF98" s="27"/>
      <c r="BG98" s="27"/>
      <c r="BH98" s="27"/>
      <c r="BI98" s="27"/>
      <c r="BJ98" s="27"/>
      <c r="BK98" s="27"/>
      <c r="BL98" s="27"/>
      <c r="BM98" s="27"/>
      <c r="BN98" s="27"/>
      <c r="BO98" s="27"/>
      <c r="BP98" s="27"/>
      <c r="BQ98" s="27"/>
      <c r="BR98" s="27"/>
      <c r="BS98" s="27"/>
      <c r="BT98" s="27"/>
      <c r="BU98" s="27"/>
      <c r="BV98" s="27"/>
      <c r="BW98" s="27"/>
      <c r="BX98" s="27"/>
      <c r="BY98" s="27"/>
      <c r="BZ98" s="27"/>
      <c r="CA98" s="27"/>
      <c r="CB98" s="27"/>
      <c r="CC98" s="27"/>
      <c r="CD98" s="27"/>
      <c r="CE98" s="27"/>
      <c r="CF98" s="27"/>
      <c r="CG98" s="27"/>
      <c r="CH98" s="27"/>
      <c r="CI98" s="27"/>
      <c r="CJ98" s="27"/>
      <c r="CK98" s="27"/>
      <c r="CL98" s="27"/>
      <c r="CM98" s="27"/>
      <c r="CN98" s="27"/>
      <c r="CO98" s="27"/>
      <c r="CP98" s="27"/>
      <c r="CQ98" s="27"/>
      <c r="CR98" s="27"/>
      <c r="CS98" s="27"/>
      <c r="CT98" s="27"/>
      <c r="CU98" s="27"/>
      <c r="CV98" s="27"/>
      <c r="CW98" s="27"/>
      <c r="CX98" s="27"/>
      <c r="CY98" s="27"/>
      <c r="CZ98" s="27"/>
      <c r="DA98" s="27"/>
      <c r="DB98" s="27"/>
      <c r="DC98" s="27"/>
      <c r="DD98" s="27"/>
      <c r="DE98" s="27"/>
      <c r="DF98" s="27"/>
      <c r="DG98" s="27"/>
      <c r="DH98" s="27"/>
      <c r="DI98" s="27"/>
      <c r="DJ98" s="27"/>
      <c r="DK98" s="27"/>
      <c r="DL98" s="27"/>
      <c r="DM98" s="27"/>
      <c r="DN98" s="27"/>
    </row>
    <row r="99" spans="1:118" x14ac:dyDescent="0.2">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c r="AE99" s="27"/>
      <c r="AF99" s="27"/>
      <c r="AG99" s="27"/>
      <c r="AH99" s="27"/>
      <c r="AI99" s="27"/>
      <c r="AJ99" s="27"/>
      <c r="AK99" s="27"/>
      <c r="AL99" s="27"/>
      <c r="AM99" s="27"/>
      <c r="AN99" s="27"/>
      <c r="AO99" s="27"/>
      <c r="AP99" s="27"/>
      <c r="AQ99" s="27"/>
      <c r="AR99" s="27"/>
      <c r="AS99" s="27"/>
      <c r="AT99" s="27"/>
      <c r="AU99" s="27"/>
      <c r="AV99" s="27"/>
      <c r="AW99" s="27"/>
      <c r="AX99" s="27"/>
      <c r="AY99" s="27"/>
      <c r="AZ99" s="27"/>
      <c r="BA99" s="27"/>
      <c r="BB99" s="27"/>
      <c r="BC99" s="27"/>
      <c r="BD99" s="27"/>
      <c r="BE99" s="27"/>
      <c r="BF99" s="27"/>
      <c r="BG99" s="27"/>
      <c r="BH99" s="27"/>
      <c r="BI99" s="27"/>
      <c r="BJ99" s="27"/>
      <c r="BK99" s="27"/>
      <c r="BL99" s="27"/>
      <c r="BM99" s="27"/>
      <c r="BN99" s="27"/>
      <c r="BO99" s="27"/>
      <c r="BP99" s="27"/>
      <c r="BQ99" s="27"/>
      <c r="BR99" s="27"/>
      <c r="BS99" s="27"/>
      <c r="BT99" s="27"/>
      <c r="BU99" s="27"/>
      <c r="BV99" s="27"/>
      <c r="BW99" s="27"/>
      <c r="BX99" s="27"/>
      <c r="BY99" s="27"/>
      <c r="BZ99" s="27"/>
      <c r="CA99" s="27"/>
      <c r="CB99" s="27"/>
      <c r="CC99" s="27"/>
      <c r="CD99" s="27"/>
      <c r="CE99" s="27"/>
      <c r="CF99" s="27"/>
      <c r="CG99" s="27"/>
      <c r="CH99" s="27"/>
      <c r="CI99" s="27"/>
      <c r="CJ99" s="27"/>
      <c r="CK99" s="27"/>
      <c r="CL99" s="27"/>
      <c r="CM99" s="27"/>
      <c r="CN99" s="27"/>
      <c r="CO99" s="27"/>
      <c r="CP99" s="27"/>
      <c r="CQ99" s="27"/>
      <c r="CR99" s="27"/>
      <c r="CS99" s="27"/>
      <c r="CT99" s="27"/>
      <c r="CU99" s="27"/>
      <c r="CV99" s="27"/>
      <c r="CW99" s="27"/>
      <c r="CX99" s="27"/>
      <c r="CY99" s="27"/>
      <c r="CZ99" s="27"/>
      <c r="DA99" s="27"/>
      <c r="DB99" s="27"/>
      <c r="DC99" s="27"/>
      <c r="DD99" s="27"/>
      <c r="DE99" s="27"/>
      <c r="DF99" s="27"/>
      <c r="DG99" s="27"/>
      <c r="DH99" s="27"/>
      <c r="DI99" s="27"/>
      <c r="DJ99" s="27"/>
      <c r="DK99" s="27"/>
      <c r="DL99" s="27"/>
      <c r="DM99" s="27"/>
      <c r="DN99" s="27"/>
    </row>
    <row r="100" spans="1:118" x14ac:dyDescent="0.2">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c r="AI100" s="27"/>
      <c r="AJ100" s="27"/>
      <c r="AK100" s="27"/>
      <c r="AL100" s="27"/>
      <c r="AM100" s="27"/>
      <c r="AN100" s="27"/>
      <c r="AO100" s="27"/>
      <c r="AP100" s="27"/>
      <c r="AQ100" s="27"/>
      <c r="AR100" s="27"/>
      <c r="AS100" s="27"/>
      <c r="AT100" s="27"/>
      <c r="AU100" s="27"/>
      <c r="AV100" s="27"/>
      <c r="AW100" s="27"/>
      <c r="AX100" s="27"/>
      <c r="AY100" s="27"/>
      <c r="AZ100" s="27"/>
      <c r="BA100" s="27"/>
      <c r="BB100" s="27"/>
      <c r="BC100" s="27"/>
      <c r="BD100" s="27"/>
      <c r="BE100" s="27"/>
      <c r="BF100" s="27"/>
      <c r="BG100" s="27"/>
      <c r="BH100" s="27"/>
      <c r="BI100" s="27"/>
      <c r="BJ100" s="27"/>
      <c r="BK100" s="27"/>
      <c r="BL100" s="27"/>
      <c r="BM100" s="27"/>
      <c r="BN100" s="27"/>
      <c r="BO100" s="27"/>
      <c r="BP100" s="27"/>
      <c r="BQ100" s="27"/>
      <c r="BR100" s="27"/>
      <c r="BS100" s="27"/>
      <c r="BT100" s="27"/>
      <c r="BU100" s="27"/>
      <c r="BV100" s="27"/>
      <c r="BW100" s="27"/>
      <c r="BX100" s="27"/>
      <c r="BY100" s="27"/>
      <c r="BZ100" s="27"/>
      <c r="CA100" s="27"/>
      <c r="CB100" s="27"/>
      <c r="CC100" s="27"/>
      <c r="CD100" s="27"/>
      <c r="CE100" s="27"/>
      <c r="CF100" s="27"/>
      <c r="CG100" s="27"/>
      <c r="CH100" s="27"/>
      <c r="CI100" s="27"/>
      <c r="CJ100" s="27"/>
      <c r="CK100" s="27"/>
      <c r="CL100" s="27"/>
      <c r="CM100" s="27"/>
      <c r="CN100" s="27"/>
      <c r="CO100" s="27"/>
      <c r="CP100" s="27"/>
      <c r="CQ100" s="27"/>
      <c r="CR100" s="27"/>
      <c r="CS100" s="27"/>
      <c r="CT100" s="27"/>
      <c r="CU100" s="27"/>
      <c r="CV100" s="27"/>
      <c r="CW100" s="27"/>
      <c r="CX100" s="27"/>
      <c r="CY100" s="27"/>
      <c r="CZ100" s="27"/>
      <c r="DA100" s="27"/>
      <c r="DB100" s="27"/>
      <c r="DC100" s="27"/>
      <c r="DD100" s="27"/>
      <c r="DE100" s="27"/>
      <c r="DF100" s="27"/>
      <c r="DG100" s="27"/>
      <c r="DH100" s="27"/>
      <c r="DI100" s="27"/>
      <c r="DJ100" s="27"/>
      <c r="DK100" s="27"/>
      <c r="DL100" s="27"/>
      <c r="DM100" s="27"/>
      <c r="DN100" s="27"/>
    </row>
    <row r="101" spans="1:118" x14ac:dyDescent="0.2">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27"/>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row>
    <row r="102" spans="1:118" x14ac:dyDescent="0.2">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27"/>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row>
    <row r="103" spans="1:118" x14ac:dyDescent="0.2">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27"/>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row>
    <row r="104" spans="1:118" x14ac:dyDescent="0.2">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c r="AI104" s="27"/>
      <c r="AJ104" s="27"/>
      <c r="AK104" s="27"/>
      <c r="AL104" s="27"/>
      <c r="AM104" s="27"/>
      <c r="AN104" s="27"/>
      <c r="AO104" s="27"/>
      <c r="AP104" s="27"/>
      <c r="AQ104" s="27"/>
      <c r="AR104" s="27"/>
      <c r="AS104" s="27"/>
      <c r="AT104" s="27"/>
      <c r="AU104" s="27"/>
      <c r="AV104" s="27"/>
      <c r="AW104" s="27"/>
      <c r="AX104" s="27"/>
      <c r="AY104" s="27"/>
      <c r="AZ104" s="27"/>
      <c r="BA104" s="27"/>
      <c r="BB104" s="27"/>
      <c r="BC104" s="27"/>
      <c r="BD104" s="27"/>
      <c r="BE104" s="27"/>
      <c r="BF104" s="27"/>
      <c r="BG104" s="27"/>
      <c r="BH104" s="27"/>
      <c r="BI104" s="27"/>
      <c r="BJ104" s="27"/>
      <c r="BK104" s="27"/>
      <c r="BL104" s="27"/>
      <c r="BM104" s="27"/>
      <c r="BN104" s="27"/>
      <c r="BO104" s="27"/>
      <c r="BP104" s="27"/>
      <c r="BQ104" s="27"/>
      <c r="BR104" s="27"/>
      <c r="BS104" s="27"/>
      <c r="BT104" s="27"/>
      <c r="BU104" s="27"/>
      <c r="BV104" s="27"/>
      <c r="BW104" s="27"/>
      <c r="BX104" s="27"/>
      <c r="BY104" s="27"/>
      <c r="BZ104" s="27"/>
      <c r="CA104" s="27"/>
      <c r="CB104" s="27"/>
      <c r="CC104" s="27"/>
      <c r="CD104" s="27"/>
      <c r="CE104" s="27"/>
      <c r="CF104" s="27"/>
      <c r="CG104" s="27"/>
      <c r="CH104" s="27"/>
      <c r="CI104" s="27"/>
      <c r="CJ104" s="27"/>
      <c r="CK104" s="27"/>
      <c r="CL104" s="27"/>
      <c r="CM104" s="27"/>
      <c r="CN104" s="27"/>
      <c r="CO104" s="27"/>
      <c r="CP104" s="27"/>
      <c r="CQ104" s="27"/>
      <c r="CR104" s="27"/>
      <c r="CS104" s="27"/>
      <c r="CT104" s="27"/>
      <c r="CU104" s="27"/>
      <c r="CV104" s="27"/>
      <c r="CW104" s="27"/>
      <c r="CX104" s="27"/>
      <c r="CY104" s="27"/>
      <c r="CZ104" s="27"/>
      <c r="DA104" s="27"/>
      <c r="DB104" s="27"/>
      <c r="DC104" s="27"/>
      <c r="DD104" s="27"/>
      <c r="DE104" s="27"/>
      <c r="DF104" s="27"/>
      <c r="DG104" s="27"/>
      <c r="DH104" s="27"/>
      <c r="DI104" s="27"/>
      <c r="DJ104" s="27"/>
      <c r="DK104" s="27"/>
      <c r="DL104" s="27"/>
      <c r="DM104" s="27"/>
      <c r="DN104" s="27"/>
    </row>
    <row r="105" spans="1:118" x14ac:dyDescent="0.2">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c r="AI105" s="27"/>
      <c r="AJ105" s="27"/>
      <c r="AK105" s="27"/>
      <c r="AL105" s="27"/>
      <c r="AM105" s="27"/>
      <c r="AN105" s="27"/>
      <c r="AO105" s="27"/>
      <c r="AP105" s="27"/>
      <c r="AQ105" s="27"/>
      <c r="AR105" s="27"/>
      <c r="AS105" s="27"/>
      <c r="AT105" s="27"/>
      <c r="AU105" s="27"/>
      <c r="AV105" s="27"/>
      <c r="AW105" s="27"/>
      <c r="AX105" s="27"/>
      <c r="AY105" s="27"/>
      <c r="AZ105" s="27"/>
      <c r="BA105" s="27"/>
      <c r="BB105" s="27"/>
      <c r="BC105" s="27"/>
      <c r="BD105" s="27"/>
      <c r="BE105" s="27"/>
      <c r="BF105" s="27"/>
      <c r="BG105" s="27"/>
      <c r="BH105" s="27"/>
      <c r="BI105" s="27"/>
      <c r="BJ105" s="27"/>
      <c r="BK105" s="27"/>
      <c r="BL105" s="27"/>
      <c r="BM105" s="27"/>
      <c r="BN105" s="27"/>
      <c r="BO105" s="27"/>
      <c r="BP105" s="27"/>
      <c r="BQ105" s="27"/>
      <c r="BR105" s="27"/>
      <c r="BS105" s="27"/>
      <c r="BT105" s="27"/>
      <c r="BU105" s="27"/>
      <c r="BV105" s="27"/>
      <c r="BW105" s="27"/>
      <c r="BX105" s="27"/>
      <c r="BY105" s="27"/>
      <c r="BZ105" s="27"/>
      <c r="CA105" s="27"/>
      <c r="CB105" s="27"/>
      <c r="CC105" s="27"/>
      <c r="CD105" s="27"/>
      <c r="CE105" s="27"/>
      <c r="CF105" s="27"/>
      <c r="CG105" s="27"/>
      <c r="CH105" s="27"/>
      <c r="CI105" s="27"/>
      <c r="CJ105" s="27"/>
      <c r="CK105" s="27"/>
      <c r="CL105" s="27"/>
      <c r="CM105" s="27"/>
      <c r="CN105" s="27"/>
      <c r="CO105" s="27"/>
      <c r="CP105" s="27"/>
      <c r="CQ105" s="27"/>
      <c r="CR105" s="27"/>
      <c r="CS105" s="27"/>
      <c r="CT105" s="27"/>
      <c r="CU105" s="27"/>
      <c r="CV105" s="27"/>
      <c r="CW105" s="27"/>
      <c r="CX105" s="27"/>
      <c r="CY105" s="27"/>
      <c r="CZ105" s="27"/>
      <c r="DA105" s="27"/>
      <c r="DB105" s="27"/>
      <c r="DC105" s="27"/>
      <c r="DD105" s="27"/>
      <c r="DE105" s="27"/>
      <c r="DF105" s="27"/>
      <c r="DG105" s="27"/>
      <c r="DH105" s="27"/>
      <c r="DI105" s="27"/>
      <c r="DJ105" s="27"/>
      <c r="DK105" s="27"/>
      <c r="DL105" s="27"/>
      <c r="DM105" s="27"/>
      <c r="DN105" s="27"/>
    </row>
    <row r="106" spans="1:118" x14ac:dyDescent="0.2">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c r="AE106" s="27"/>
      <c r="AF106" s="27"/>
      <c r="AG106" s="27"/>
      <c r="AH106" s="27"/>
      <c r="AI106" s="27"/>
      <c r="AJ106" s="27"/>
      <c r="AK106" s="27"/>
      <c r="AL106" s="27"/>
      <c r="AM106" s="27"/>
      <c r="AN106" s="27"/>
      <c r="AO106" s="27"/>
      <c r="AP106" s="27"/>
      <c r="AQ106" s="27"/>
      <c r="AR106" s="27"/>
      <c r="AS106" s="27"/>
      <c r="AT106" s="27"/>
      <c r="AU106" s="27"/>
      <c r="AV106" s="27"/>
      <c r="AW106" s="27"/>
      <c r="AX106" s="27"/>
      <c r="AY106" s="27"/>
      <c r="AZ106" s="27"/>
      <c r="BA106" s="27"/>
      <c r="BB106" s="27"/>
      <c r="BC106" s="27"/>
      <c r="BD106" s="27"/>
      <c r="BE106" s="27"/>
      <c r="BF106" s="27"/>
      <c r="BG106" s="27"/>
      <c r="BH106" s="27"/>
      <c r="BI106" s="27"/>
      <c r="BJ106" s="27"/>
      <c r="BK106" s="27"/>
      <c r="BL106" s="27"/>
      <c r="BM106" s="27"/>
      <c r="BN106" s="27"/>
      <c r="BO106" s="27"/>
      <c r="BP106" s="27"/>
      <c r="BQ106" s="27"/>
      <c r="BR106" s="27"/>
      <c r="BS106" s="27"/>
      <c r="BT106" s="27"/>
      <c r="BU106" s="27"/>
      <c r="BV106" s="27"/>
      <c r="BW106" s="27"/>
      <c r="BX106" s="27"/>
      <c r="BY106" s="27"/>
      <c r="BZ106" s="27"/>
      <c r="CA106" s="27"/>
      <c r="CB106" s="27"/>
      <c r="CC106" s="27"/>
      <c r="CD106" s="27"/>
      <c r="CE106" s="27"/>
      <c r="CF106" s="27"/>
      <c r="CG106" s="27"/>
      <c r="CH106" s="27"/>
      <c r="CI106" s="27"/>
      <c r="CJ106" s="27"/>
      <c r="CK106" s="27"/>
      <c r="CL106" s="27"/>
      <c r="CM106" s="27"/>
      <c r="CN106" s="27"/>
      <c r="CO106" s="27"/>
      <c r="CP106" s="27"/>
      <c r="CQ106" s="27"/>
      <c r="CR106" s="27"/>
      <c r="CS106" s="27"/>
      <c r="CT106" s="27"/>
      <c r="CU106" s="27"/>
      <c r="CV106" s="27"/>
      <c r="CW106" s="27"/>
      <c r="CX106" s="27"/>
      <c r="CY106" s="27"/>
      <c r="CZ106" s="27"/>
      <c r="DA106" s="27"/>
      <c r="DB106" s="27"/>
      <c r="DC106" s="27"/>
      <c r="DD106" s="27"/>
      <c r="DE106" s="27"/>
      <c r="DF106" s="27"/>
      <c r="DG106" s="27"/>
      <c r="DH106" s="27"/>
      <c r="DI106" s="27"/>
      <c r="DJ106" s="27"/>
      <c r="DK106" s="27"/>
      <c r="DL106" s="27"/>
      <c r="DM106" s="27"/>
      <c r="DN106" s="27"/>
    </row>
    <row r="107" spans="1:118" x14ac:dyDescent="0.2">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c r="AE107" s="27"/>
      <c r="AF107" s="27"/>
      <c r="AG107" s="27"/>
      <c r="AH107" s="27"/>
      <c r="AI107" s="27"/>
      <c r="AJ107" s="27"/>
      <c r="AK107" s="27"/>
      <c r="AL107" s="27"/>
      <c r="AM107" s="27"/>
      <c r="AN107" s="27"/>
      <c r="AO107" s="27"/>
      <c r="AP107" s="27"/>
      <c r="AQ107" s="27"/>
      <c r="AR107" s="27"/>
      <c r="AS107" s="27"/>
      <c r="AT107" s="27"/>
      <c r="AU107" s="27"/>
      <c r="AV107" s="27"/>
      <c r="AW107" s="27"/>
      <c r="AX107" s="27"/>
      <c r="AY107" s="27"/>
      <c r="AZ107" s="27"/>
      <c r="BA107" s="27"/>
      <c r="BB107" s="27"/>
      <c r="BC107" s="27"/>
      <c r="BD107" s="27"/>
      <c r="BE107" s="27"/>
      <c r="BF107" s="27"/>
      <c r="BG107" s="27"/>
      <c r="BH107" s="27"/>
      <c r="BI107" s="27"/>
      <c r="BJ107" s="27"/>
      <c r="BK107" s="27"/>
      <c r="BL107" s="27"/>
      <c r="BM107" s="27"/>
      <c r="BN107" s="27"/>
      <c r="BO107" s="27"/>
      <c r="BP107" s="27"/>
      <c r="BQ107" s="27"/>
      <c r="BR107" s="27"/>
      <c r="BS107" s="27"/>
      <c r="BT107" s="27"/>
      <c r="BU107" s="27"/>
      <c r="BV107" s="27"/>
      <c r="BW107" s="27"/>
      <c r="BX107" s="27"/>
      <c r="BY107" s="27"/>
      <c r="BZ107" s="27"/>
      <c r="CA107" s="27"/>
      <c r="CB107" s="27"/>
      <c r="CC107" s="27"/>
      <c r="CD107" s="27"/>
      <c r="CE107" s="27"/>
      <c r="CF107" s="27"/>
      <c r="CG107" s="27"/>
      <c r="CH107" s="27"/>
      <c r="CI107" s="27"/>
      <c r="CJ107" s="27"/>
      <c r="CK107" s="27"/>
      <c r="CL107" s="27"/>
      <c r="CM107" s="27"/>
      <c r="CN107" s="27"/>
      <c r="CO107" s="27"/>
      <c r="CP107" s="27"/>
      <c r="CQ107" s="27"/>
      <c r="CR107" s="27"/>
      <c r="CS107" s="27"/>
      <c r="CT107" s="27"/>
      <c r="CU107" s="27"/>
      <c r="CV107" s="27"/>
      <c r="CW107" s="27"/>
      <c r="CX107" s="27"/>
      <c r="CY107" s="27"/>
      <c r="CZ107" s="27"/>
      <c r="DA107" s="27"/>
      <c r="DB107" s="27"/>
      <c r="DC107" s="27"/>
      <c r="DD107" s="27"/>
      <c r="DE107" s="27"/>
      <c r="DF107" s="27"/>
      <c r="DG107" s="27"/>
      <c r="DH107" s="27"/>
      <c r="DI107" s="27"/>
      <c r="DJ107" s="27"/>
      <c r="DK107" s="27"/>
      <c r="DL107" s="27"/>
      <c r="DM107" s="27"/>
      <c r="DN107" s="27"/>
    </row>
    <row r="108" spans="1:118" x14ac:dyDescent="0.2">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c r="AE108" s="27"/>
      <c r="AF108" s="27"/>
      <c r="AG108" s="27"/>
      <c r="AH108" s="27"/>
      <c r="AI108" s="27"/>
      <c r="AJ108" s="27"/>
      <c r="AK108" s="27"/>
      <c r="AL108" s="27"/>
      <c r="AM108" s="27"/>
      <c r="AN108" s="27"/>
      <c r="AO108" s="27"/>
      <c r="AP108" s="27"/>
      <c r="AQ108" s="27"/>
      <c r="AR108" s="27"/>
      <c r="AS108" s="27"/>
      <c r="AT108" s="27"/>
      <c r="AU108" s="27"/>
      <c r="AV108" s="27"/>
      <c r="AW108" s="27"/>
      <c r="AX108" s="27"/>
      <c r="AY108" s="27"/>
      <c r="AZ108" s="27"/>
      <c r="BA108" s="27"/>
      <c r="BB108" s="27"/>
      <c r="BC108" s="27"/>
      <c r="BD108" s="27"/>
      <c r="BE108" s="27"/>
      <c r="BF108" s="27"/>
      <c r="BG108" s="27"/>
      <c r="BH108" s="27"/>
      <c r="BI108" s="27"/>
      <c r="BJ108" s="27"/>
      <c r="BK108" s="27"/>
      <c r="BL108" s="27"/>
      <c r="BM108" s="27"/>
      <c r="BN108" s="27"/>
      <c r="BO108" s="27"/>
      <c r="BP108" s="27"/>
      <c r="BQ108" s="27"/>
      <c r="BR108" s="27"/>
      <c r="BS108" s="27"/>
      <c r="BT108" s="27"/>
      <c r="BU108" s="27"/>
      <c r="BV108" s="27"/>
      <c r="BW108" s="27"/>
      <c r="BX108" s="27"/>
      <c r="BY108" s="27"/>
      <c r="BZ108" s="27"/>
      <c r="CA108" s="27"/>
      <c r="CB108" s="27"/>
      <c r="CC108" s="27"/>
      <c r="CD108" s="27"/>
      <c r="CE108" s="27"/>
      <c r="CF108" s="27"/>
      <c r="CG108" s="27"/>
      <c r="CH108" s="27"/>
      <c r="CI108" s="27"/>
      <c r="CJ108" s="27"/>
      <c r="CK108" s="27"/>
      <c r="CL108" s="27"/>
      <c r="CM108" s="27"/>
      <c r="CN108" s="27"/>
      <c r="CO108" s="27"/>
      <c r="CP108" s="27"/>
      <c r="CQ108" s="27"/>
      <c r="CR108" s="27"/>
      <c r="CS108" s="27"/>
      <c r="CT108" s="27"/>
      <c r="CU108" s="27"/>
      <c r="CV108" s="27"/>
      <c r="CW108" s="27"/>
      <c r="CX108" s="27"/>
      <c r="CY108" s="27"/>
      <c r="CZ108" s="27"/>
      <c r="DA108" s="27"/>
      <c r="DB108" s="27"/>
      <c r="DC108" s="27"/>
      <c r="DD108" s="27"/>
      <c r="DE108" s="27"/>
      <c r="DF108" s="27"/>
      <c r="DG108" s="27"/>
      <c r="DH108" s="27"/>
      <c r="DI108" s="27"/>
      <c r="DJ108" s="27"/>
      <c r="DK108" s="27"/>
      <c r="DL108" s="27"/>
      <c r="DM108" s="27"/>
      <c r="DN108" s="27"/>
    </row>
    <row r="109" spans="1:118" x14ac:dyDescent="0.2">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c r="AE109" s="27"/>
      <c r="AF109" s="27"/>
      <c r="AG109" s="27"/>
      <c r="AH109" s="27"/>
      <c r="AI109" s="27"/>
      <c r="AJ109" s="27"/>
      <c r="AK109" s="27"/>
      <c r="AL109" s="27"/>
      <c r="AM109" s="27"/>
      <c r="AN109" s="27"/>
      <c r="AO109" s="27"/>
      <c r="AP109" s="27"/>
      <c r="AQ109" s="27"/>
      <c r="AR109" s="27"/>
      <c r="AS109" s="27"/>
      <c r="AT109" s="27"/>
      <c r="AU109" s="27"/>
      <c r="AV109" s="27"/>
      <c r="AW109" s="27"/>
      <c r="AX109" s="27"/>
      <c r="AY109" s="27"/>
      <c r="AZ109" s="27"/>
      <c r="BA109" s="27"/>
      <c r="BB109" s="27"/>
      <c r="BC109" s="27"/>
      <c r="BD109" s="27"/>
      <c r="BE109" s="27"/>
      <c r="BF109" s="27"/>
      <c r="BG109" s="27"/>
      <c r="BH109" s="27"/>
      <c r="BI109" s="27"/>
      <c r="BJ109" s="27"/>
      <c r="BK109" s="27"/>
      <c r="BL109" s="27"/>
      <c r="BM109" s="27"/>
      <c r="BN109" s="27"/>
      <c r="BO109" s="27"/>
      <c r="BP109" s="27"/>
      <c r="BQ109" s="27"/>
      <c r="BR109" s="27"/>
      <c r="BS109" s="27"/>
      <c r="BT109" s="27"/>
      <c r="BU109" s="27"/>
      <c r="BV109" s="27"/>
      <c r="BW109" s="27"/>
      <c r="BX109" s="27"/>
      <c r="BY109" s="27"/>
      <c r="BZ109" s="27"/>
      <c r="CA109" s="27"/>
      <c r="CB109" s="27"/>
      <c r="CC109" s="27"/>
      <c r="CD109" s="27"/>
      <c r="CE109" s="27"/>
      <c r="CF109" s="27"/>
      <c r="CG109" s="27"/>
      <c r="CH109" s="27"/>
      <c r="CI109" s="27"/>
      <c r="CJ109" s="27"/>
      <c r="CK109" s="27"/>
      <c r="CL109" s="27"/>
      <c r="CM109" s="27"/>
      <c r="CN109" s="27"/>
      <c r="CO109" s="27"/>
      <c r="CP109" s="27"/>
      <c r="CQ109" s="27"/>
      <c r="CR109" s="27"/>
      <c r="CS109" s="27"/>
      <c r="CT109" s="27"/>
      <c r="CU109" s="27"/>
      <c r="CV109" s="27"/>
      <c r="CW109" s="27"/>
      <c r="CX109" s="27"/>
      <c r="CY109" s="27"/>
      <c r="CZ109" s="27"/>
      <c r="DA109" s="27"/>
      <c r="DB109" s="27"/>
      <c r="DC109" s="27"/>
      <c r="DD109" s="27"/>
      <c r="DE109" s="27"/>
      <c r="DF109" s="27"/>
      <c r="DG109" s="27"/>
      <c r="DH109" s="27"/>
      <c r="DI109" s="27"/>
      <c r="DJ109" s="27"/>
      <c r="DK109" s="27"/>
      <c r="DL109" s="27"/>
      <c r="DM109" s="27"/>
      <c r="DN109" s="27"/>
    </row>
    <row r="110" spans="1:118" x14ac:dyDescent="0.2">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c r="AE110" s="27"/>
      <c r="AF110" s="27"/>
      <c r="AG110" s="27"/>
      <c r="AH110" s="27"/>
      <c r="AI110" s="27"/>
      <c r="AJ110" s="27"/>
      <c r="AK110" s="27"/>
      <c r="AL110" s="27"/>
      <c r="AM110" s="27"/>
      <c r="AN110" s="27"/>
      <c r="AO110" s="27"/>
      <c r="AP110" s="27"/>
      <c r="AQ110" s="27"/>
      <c r="AR110" s="27"/>
      <c r="AS110" s="27"/>
      <c r="AT110" s="27"/>
      <c r="AU110" s="27"/>
      <c r="AV110" s="27"/>
      <c r="AW110" s="27"/>
      <c r="AX110" s="27"/>
      <c r="AY110" s="27"/>
      <c r="AZ110" s="27"/>
      <c r="BA110" s="27"/>
      <c r="BB110" s="27"/>
      <c r="BC110" s="27"/>
      <c r="BD110" s="27"/>
      <c r="BE110" s="27"/>
      <c r="BF110" s="27"/>
      <c r="BG110" s="27"/>
      <c r="BH110" s="27"/>
      <c r="BI110" s="27"/>
      <c r="BJ110" s="27"/>
      <c r="BK110" s="27"/>
      <c r="BL110" s="27"/>
      <c r="BM110" s="27"/>
      <c r="BN110" s="27"/>
      <c r="BO110" s="27"/>
      <c r="BP110" s="27"/>
      <c r="BQ110" s="27"/>
      <c r="BR110" s="27"/>
      <c r="BS110" s="27"/>
      <c r="BT110" s="27"/>
      <c r="BU110" s="27"/>
      <c r="BV110" s="27"/>
      <c r="BW110" s="27"/>
      <c r="BX110" s="27"/>
      <c r="BY110" s="27"/>
      <c r="BZ110" s="27"/>
      <c r="CA110" s="27"/>
      <c r="CB110" s="27"/>
      <c r="CC110" s="27"/>
      <c r="CD110" s="27"/>
      <c r="CE110" s="27"/>
      <c r="CF110" s="27"/>
      <c r="CG110" s="27"/>
      <c r="CH110" s="27"/>
      <c r="CI110" s="27"/>
      <c r="CJ110" s="27"/>
      <c r="CK110" s="27"/>
      <c r="CL110" s="27"/>
      <c r="CM110" s="27"/>
      <c r="CN110" s="27"/>
      <c r="CO110" s="27"/>
      <c r="CP110" s="27"/>
      <c r="CQ110" s="27"/>
      <c r="CR110" s="27"/>
      <c r="CS110" s="27"/>
      <c r="CT110" s="27"/>
      <c r="CU110" s="27"/>
      <c r="CV110" s="27"/>
      <c r="CW110" s="27"/>
      <c r="CX110" s="27"/>
      <c r="CY110" s="27"/>
      <c r="CZ110" s="27"/>
      <c r="DA110" s="27"/>
      <c r="DB110" s="27"/>
      <c r="DC110" s="27"/>
      <c r="DD110" s="27"/>
      <c r="DE110" s="27"/>
      <c r="DF110" s="27"/>
      <c r="DG110" s="27"/>
      <c r="DH110" s="27"/>
      <c r="DI110" s="27"/>
      <c r="DJ110" s="27"/>
      <c r="DK110" s="27"/>
      <c r="DL110" s="27"/>
      <c r="DM110" s="27"/>
      <c r="DN110" s="27"/>
    </row>
    <row r="111" spans="1:118" x14ac:dyDescent="0.2">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c r="AE111" s="27"/>
      <c r="AF111" s="27"/>
      <c r="AG111" s="27"/>
      <c r="AH111" s="27"/>
      <c r="AI111" s="27"/>
      <c r="AJ111" s="27"/>
      <c r="AK111" s="27"/>
      <c r="AL111" s="27"/>
      <c r="AM111" s="27"/>
      <c r="AN111" s="27"/>
      <c r="AO111" s="27"/>
      <c r="AP111" s="27"/>
      <c r="AQ111" s="27"/>
      <c r="AR111" s="27"/>
      <c r="AS111" s="27"/>
      <c r="AT111" s="27"/>
      <c r="AU111" s="27"/>
      <c r="AV111" s="27"/>
      <c r="AW111" s="27"/>
      <c r="AX111" s="27"/>
      <c r="AY111" s="27"/>
      <c r="AZ111" s="27"/>
      <c r="BA111" s="27"/>
      <c r="BB111" s="27"/>
      <c r="BC111" s="27"/>
      <c r="BD111" s="27"/>
      <c r="BE111" s="27"/>
      <c r="BF111" s="27"/>
      <c r="BG111" s="27"/>
      <c r="BH111" s="27"/>
      <c r="BI111" s="27"/>
      <c r="BJ111" s="27"/>
      <c r="BK111" s="27"/>
      <c r="BL111" s="27"/>
      <c r="BM111" s="27"/>
      <c r="BN111" s="27"/>
      <c r="BO111" s="27"/>
      <c r="BP111" s="27"/>
      <c r="BQ111" s="27"/>
      <c r="BR111" s="27"/>
      <c r="BS111" s="27"/>
      <c r="BT111" s="27"/>
      <c r="BU111" s="27"/>
      <c r="BV111" s="27"/>
      <c r="BW111" s="27"/>
      <c r="BX111" s="27"/>
      <c r="BY111" s="27"/>
      <c r="BZ111" s="27"/>
      <c r="CA111" s="27"/>
      <c r="CB111" s="27"/>
      <c r="CC111" s="27"/>
      <c r="CD111" s="27"/>
      <c r="CE111" s="27"/>
      <c r="CF111" s="27"/>
      <c r="CG111" s="27"/>
      <c r="CH111" s="27"/>
      <c r="CI111" s="27"/>
      <c r="CJ111" s="27"/>
      <c r="CK111" s="27"/>
      <c r="CL111" s="27"/>
      <c r="CM111" s="27"/>
      <c r="CN111" s="27"/>
      <c r="CO111" s="27"/>
      <c r="CP111" s="27"/>
      <c r="CQ111" s="27"/>
      <c r="CR111" s="27"/>
      <c r="CS111" s="27"/>
      <c r="CT111" s="27"/>
      <c r="CU111" s="27"/>
      <c r="CV111" s="27"/>
      <c r="CW111" s="27"/>
      <c r="CX111" s="27"/>
      <c r="CY111" s="27"/>
      <c r="CZ111" s="27"/>
      <c r="DA111" s="27"/>
      <c r="DB111" s="27"/>
      <c r="DC111" s="27"/>
      <c r="DD111" s="27"/>
      <c r="DE111" s="27"/>
      <c r="DF111" s="27"/>
      <c r="DG111" s="27"/>
      <c r="DH111" s="27"/>
      <c r="DI111" s="27"/>
      <c r="DJ111" s="27"/>
      <c r="DK111" s="27"/>
      <c r="DL111" s="27"/>
      <c r="DM111" s="27"/>
      <c r="DN111" s="27"/>
    </row>
    <row r="112" spans="1:118" x14ac:dyDescent="0.2">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c r="AE112" s="27"/>
      <c r="AF112" s="27"/>
      <c r="AG112" s="27"/>
      <c r="AH112" s="27"/>
      <c r="AI112" s="27"/>
      <c r="AJ112" s="27"/>
      <c r="AK112" s="27"/>
      <c r="AL112" s="27"/>
      <c r="AM112" s="27"/>
      <c r="AN112" s="27"/>
      <c r="AO112" s="27"/>
      <c r="AP112" s="27"/>
      <c r="AQ112" s="27"/>
      <c r="AR112" s="27"/>
      <c r="AS112" s="27"/>
      <c r="AT112" s="27"/>
      <c r="AU112" s="27"/>
      <c r="AV112" s="27"/>
      <c r="AW112" s="27"/>
      <c r="AX112" s="27"/>
      <c r="AY112" s="27"/>
      <c r="AZ112" s="27"/>
      <c r="BA112" s="27"/>
      <c r="BB112" s="27"/>
      <c r="BC112" s="27"/>
      <c r="BD112" s="27"/>
      <c r="BE112" s="27"/>
      <c r="BF112" s="27"/>
      <c r="BG112" s="27"/>
      <c r="BH112" s="27"/>
      <c r="BI112" s="27"/>
      <c r="BJ112" s="27"/>
      <c r="BK112" s="27"/>
      <c r="BL112" s="27"/>
      <c r="BM112" s="27"/>
      <c r="BN112" s="27"/>
      <c r="BO112" s="27"/>
      <c r="BP112" s="27"/>
      <c r="BQ112" s="27"/>
      <c r="BR112" s="27"/>
      <c r="BS112" s="27"/>
      <c r="BT112" s="27"/>
      <c r="BU112" s="27"/>
      <c r="BV112" s="27"/>
      <c r="BW112" s="27"/>
      <c r="BX112" s="27"/>
      <c r="BY112" s="27"/>
      <c r="BZ112" s="27"/>
      <c r="CA112" s="27"/>
      <c r="CB112" s="27"/>
      <c r="CC112" s="27"/>
      <c r="CD112" s="27"/>
      <c r="CE112" s="27"/>
      <c r="CF112" s="27"/>
      <c r="CG112" s="27"/>
      <c r="CH112" s="27"/>
      <c r="CI112" s="27"/>
      <c r="CJ112" s="27"/>
      <c r="CK112" s="27"/>
      <c r="CL112" s="27"/>
      <c r="CM112" s="27"/>
      <c r="CN112" s="27"/>
      <c r="CO112" s="27"/>
      <c r="CP112" s="27"/>
      <c r="CQ112" s="27"/>
      <c r="CR112" s="27"/>
      <c r="CS112" s="27"/>
      <c r="CT112" s="27"/>
      <c r="CU112" s="27"/>
      <c r="CV112" s="27"/>
      <c r="CW112" s="27"/>
      <c r="CX112" s="27"/>
      <c r="CY112" s="27"/>
      <c r="CZ112" s="27"/>
      <c r="DA112" s="27"/>
      <c r="DB112" s="27"/>
      <c r="DC112" s="27"/>
      <c r="DD112" s="27"/>
      <c r="DE112" s="27"/>
      <c r="DF112" s="27"/>
      <c r="DG112" s="27"/>
      <c r="DH112" s="27"/>
      <c r="DI112" s="27"/>
      <c r="DJ112" s="27"/>
      <c r="DK112" s="27"/>
      <c r="DL112" s="27"/>
      <c r="DM112" s="27"/>
      <c r="DN112" s="27"/>
    </row>
    <row r="113" spans="1:118" x14ac:dyDescent="0.2">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c r="AE113" s="27"/>
      <c r="AF113" s="27"/>
      <c r="AG113" s="27"/>
      <c r="AH113" s="27"/>
      <c r="AI113" s="27"/>
      <c r="AJ113" s="27"/>
      <c r="AK113" s="27"/>
      <c r="AL113" s="27"/>
      <c r="AM113" s="27"/>
      <c r="AN113" s="27"/>
      <c r="AO113" s="27"/>
      <c r="AP113" s="27"/>
      <c r="AQ113" s="27"/>
      <c r="AR113" s="27"/>
      <c r="AS113" s="27"/>
      <c r="AT113" s="27"/>
      <c r="AU113" s="27"/>
      <c r="AV113" s="27"/>
      <c r="AW113" s="27"/>
      <c r="AX113" s="27"/>
      <c r="AY113" s="27"/>
      <c r="AZ113" s="27"/>
      <c r="BA113" s="27"/>
      <c r="BB113" s="27"/>
      <c r="BC113" s="27"/>
      <c r="BD113" s="27"/>
      <c r="BE113" s="27"/>
      <c r="BF113" s="27"/>
      <c r="BG113" s="27"/>
      <c r="BH113" s="27"/>
      <c r="BI113" s="27"/>
      <c r="BJ113" s="27"/>
      <c r="BK113" s="27"/>
      <c r="BL113" s="27"/>
      <c r="BM113" s="27"/>
      <c r="BN113" s="27"/>
      <c r="BO113" s="27"/>
      <c r="BP113" s="27"/>
      <c r="BQ113" s="27"/>
      <c r="BR113" s="27"/>
      <c r="BS113" s="27"/>
      <c r="BT113" s="27"/>
      <c r="BU113" s="27"/>
      <c r="BV113" s="27"/>
      <c r="BW113" s="27"/>
      <c r="BX113" s="27"/>
      <c r="BY113" s="27"/>
      <c r="BZ113" s="27"/>
      <c r="CA113" s="27"/>
      <c r="CB113" s="27"/>
      <c r="CC113" s="27"/>
      <c r="CD113" s="27"/>
      <c r="CE113" s="27"/>
      <c r="CF113" s="27"/>
      <c r="CG113" s="27"/>
      <c r="CH113" s="27"/>
      <c r="CI113" s="27"/>
      <c r="CJ113" s="27"/>
      <c r="CK113" s="27"/>
      <c r="CL113" s="27"/>
      <c r="CM113" s="27"/>
      <c r="CN113" s="27"/>
      <c r="CO113" s="27"/>
      <c r="CP113" s="27"/>
      <c r="CQ113" s="27"/>
      <c r="CR113" s="27"/>
      <c r="CS113" s="27"/>
      <c r="CT113" s="27"/>
      <c r="CU113" s="27"/>
      <c r="CV113" s="27"/>
      <c r="CW113" s="27"/>
      <c r="CX113" s="27"/>
      <c r="CY113" s="27"/>
      <c r="CZ113" s="27"/>
      <c r="DA113" s="27"/>
      <c r="DB113" s="27"/>
      <c r="DC113" s="27"/>
      <c r="DD113" s="27"/>
      <c r="DE113" s="27"/>
      <c r="DF113" s="27"/>
      <c r="DG113" s="27"/>
      <c r="DH113" s="27"/>
      <c r="DI113" s="27"/>
      <c r="DJ113" s="27"/>
      <c r="DK113" s="27"/>
      <c r="DL113" s="27"/>
      <c r="DM113" s="27"/>
      <c r="DN113" s="27"/>
    </row>
    <row r="114" spans="1:118" x14ac:dyDescent="0.2">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c r="AC114" s="27"/>
      <c r="AD114" s="27"/>
      <c r="AE114" s="27"/>
      <c r="AF114" s="27"/>
      <c r="AG114" s="27"/>
      <c r="AH114" s="27"/>
      <c r="AI114" s="27"/>
      <c r="AJ114" s="27"/>
      <c r="AK114" s="27"/>
      <c r="AL114" s="27"/>
      <c r="AM114" s="27"/>
      <c r="AN114" s="27"/>
      <c r="AO114" s="27"/>
      <c r="AP114" s="27"/>
      <c r="AQ114" s="27"/>
      <c r="AR114" s="27"/>
      <c r="AS114" s="27"/>
      <c r="AT114" s="27"/>
      <c r="AU114" s="27"/>
      <c r="AV114" s="27"/>
      <c r="AW114" s="27"/>
      <c r="AX114" s="27"/>
      <c r="AY114" s="27"/>
      <c r="AZ114" s="27"/>
      <c r="BA114" s="27"/>
      <c r="BB114" s="27"/>
      <c r="BC114" s="27"/>
      <c r="BD114" s="27"/>
      <c r="BE114" s="27"/>
      <c r="BF114" s="27"/>
      <c r="BG114" s="27"/>
      <c r="BH114" s="27"/>
      <c r="BI114" s="27"/>
      <c r="BJ114" s="27"/>
      <c r="BK114" s="27"/>
      <c r="BL114" s="27"/>
      <c r="BM114" s="27"/>
      <c r="BN114" s="27"/>
      <c r="BO114" s="27"/>
      <c r="BP114" s="27"/>
      <c r="BQ114" s="27"/>
      <c r="BR114" s="27"/>
      <c r="BS114" s="27"/>
      <c r="BT114" s="27"/>
      <c r="BU114" s="27"/>
      <c r="BV114" s="27"/>
      <c r="BW114" s="27"/>
      <c r="BX114" s="27"/>
      <c r="BY114" s="27"/>
      <c r="BZ114" s="27"/>
      <c r="CA114" s="27"/>
      <c r="CB114" s="27"/>
      <c r="CC114" s="27"/>
      <c r="CD114" s="27"/>
      <c r="CE114" s="27"/>
      <c r="CF114" s="27"/>
      <c r="CG114" s="27"/>
      <c r="CH114" s="27"/>
      <c r="CI114" s="27"/>
      <c r="CJ114" s="27"/>
      <c r="CK114" s="27"/>
      <c r="CL114" s="27"/>
      <c r="CM114" s="27"/>
      <c r="CN114" s="27"/>
      <c r="CO114" s="27"/>
      <c r="CP114" s="27"/>
      <c r="CQ114" s="27"/>
      <c r="CR114" s="27"/>
      <c r="CS114" s="27"/>
      <c r="CT114" s="27"/>
      <c r="CU114" s="27"/>
      <c r="CV114" s="27"/>
      <c r="CW114" s="27"/>
      <c r="CX114" s="27"/>
      <c r="CY114" s="27"/>
      <c r="CZ114" s="27"/>
      <c r="DA114" s="27"/>
      <c r="DB114" s="27"/>
      <c r="DC114" s="27"/>
      <c r="DD114" s="27"/>
      <c r="DE114" s="27"/>
      <c r="DF114" s="27"/>
      <c r="DG114" s="27"/>
      <c r="DH114" s="27"/>
      <c r="DI114" s="27"/>
      <c r="DJ114" s="27"/>
      <c r="DK114" s="27"/>
      <c r="DL114" s="27"/>
      <c r="DM114" s="27"/>
      <c r="DN114" s="27"/>
    </row>
    <row r="115" spans="1:118" x14ac:dyDescent="0.2">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c r="AE115" s="27"/>
      <c r="AF115" s="27"/>
      <c r="AG115" s="27"/>
      <c r="AH115" s="27"/>
      <c r="AI115" s="27"/>
      <c r="AJ115" s="27"/>
      <c r="AK115" s="27"/>
      <c r="AL115" s="27"/>
      <c r="AM115" s="27"/>
      <c r="AN115" s="27"/>
      <c r="AO115" s="27"/>
      <c r="AP115" s="27"/>
      <c r="AQ115" s="27"/>
      <c r="AR115" s="27"/>
      <c r="AS115" s="27"/>
      <c r="AT115" s="27"/>
      <c r="AU115" s="27"/>
      <c r="AV115" s="27"/>
      <c r="AW115" s="27"/>
      <c r="AX115" s="27"/>
      <c r="AY115" s="27"/>
      <c r="AZ115" s="27"/>
      <c r="BA115" s="27"/>
      <c r="BB115" s="27"/>
      <c r="BC115" s="27"/>
      <c r="BD115" s="27"/>
      <c r="BE115" s="27"/>
      <c r="BF115" s="27"/>
      <c r="BG115" s="27"/>
      <c r="BH115" s="27"/>
      <c r="BI115" s="27"/>
      <c r="BJ115" s="27"/>
      <c r="BK115" s="27"/>
      <c r="BL115" s="27"/>
      <c r="BM115" s="27"/>
      <c r="BN115" s="27"/>
      <c r="BO115" s="27"/>
      <c r="BP115" s="27"/>
      <c r="BQ115" s="27"/>
      <c r="BR115" s="27"/>
      <c r="BS115" s="27"/>
      <c r="BT115" s="27"/>
      <c r="BU115" s="27"/>
      <c r="BV115" s="27"/>
      <c r="BW115" s="27"/>
      <c r="BX115" s="27"/>
      <c r="BY115" s="27"/>
      <c r="BZ115" s="27"/>
      <c r="CA115" s="27"/>
      <c r="CB115" s="27"/>
      <c r="CC115" s="27"/>
      <c r="CD115" s="27"/>
      <c r="CE115" s="27"/>
      <c r="CF115" s="27"/>
      <c r="CG115" s="27"/>
      <c r="CH115" s="27"/>
      <c r="CI115" s="27"/>
      <c r="CJ115" s="27"/>
      <c r="CK115" s="27"/>
      <c r="CL115" s="27"/>
      <c r="CM115" s="27"/>
      <c r="CN115" s="27"/>
      <c r="CO115" s="27"/>
      <c r="CP115" s="27"/>
      <c r="CQ115" s="27"/>
      <c r="CR115" s="27"/>
      <c r="CS115" s="27"/>
      <c r="CT115" s="27"/>
      <c r="CU115" s="27"/>
      <c r="CV115" s="27"/>
      <c r="CW115" s="27"/>
      <c r="CX115" s="27"/>
      <c r="CY115" s="27"/>
      <c r="CZ115" s="27"/>
      <c r="DA115" s="27"/>
      <c r="DB115" s="27"/>
      <c r="DC115" s="27"/>
      <c r="DD115" s="27"/>
      <c r="DE115" s="27"/>
      <c r="DF115" s="27"/>
      <c r="DG115" s="27"/>
      <c r="DH115" s="27"/>
      <c r="DI115" s="27"/>
      <c r="DJ115" s="27"/>
      <c r="DK115" s="27"/>
      <c r="DL115" s="27"/>
      <c r="DM115" s="27"/>
      <c r="DN115" s="27"/>
    </row>
    <row r="116" spans="1:118" x14ac:dyDescent="0.2">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c r="CH116" s="27"/>
      <c r="CI116" s="27"/>
      <c r="CJ116" s="27"/>
      <c r="CK116" s="27"/>
      <c r="CL116" s="27"/>
      <c r="CM116" s="27"/>
      <c r="CN116" s="27"/>
      <c r="CO116" s="27"/>
      <c r="CP116" s="27"/>
      <c r="CQ116" s="27"/>
      <c r="CR116" s="27"/>
      <c r="CS116" s="27"/>
      <c r="CT116" s="27"/>
      <c r="CU116" s="27"/>
      <c r="CV116" s="27"/>
      <c r="CW116" s="27"/>
      <c r="CX116" s="27"/>
      <c r="CY116" s="27"/>
      <c r="CZ116" s="27"/>
      <c r="DA116" s="27"/>
      <c r="DB116" s="27"/>
      <c r="DC116" s="27"/>
      <c r="DD116" s="27"/>
      <c r="DE116" s="27"/>
      <c r="DF116" s="27"/>
      <c r="DG116" s="27"/>
      <c r="DH116" s="27"/>
      <c r="DI116" s="27"/>
      <c r="DJ116" s="27"/>
      <c r="DK116" s="27"/>
      <c r="DL116" s="27"/>
      <c r="DM116" s="27"/>
      <c r="DN116" s="27"/>
    </row>
    <row r="117" spans="1:118" x14ac:dyDescent="0.2">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c r="CH117" s="27"/>
      <c r="CI117" s="27"/>
      <c r="CJ117" s="27"/>
      <c r="CK117" s="27"/>
      <c r="CL117" s="27"/>
      <c r="CM117" s="27"/>
      <c r="CN117" s="27"/>
      <c r="CO117" s="27"/>
      <c r="CP117" s="27"/>
      <c r="CQ117" s="27"/>
      <c r="CR117" s="27"/>
      <c r="CS117" s="27"/>
      <c r="CT117" s="27"/>
      <c r="CU117" s="27"/>
      <c r="CV117" s="27"/>
      <c r="CW117" s="27"/>
      <c r="CX117" s="27"/>
      <c r="CY117" s="27"/>
      <c r="CZ117" s="27"/>
      <c r="DA117" s="27"/>
      <c r="DB117" s="27"/>
      <c r="DC117" s="27"/>
      <c r="DD117" s="27"/>
      <c r="DE117" s="27"/>
      <c r="DF117" s="27"/>
      <c r="DG117" s="27"/>
      <c r="DH117" s="27"/>
      <c r="DI117" s="27"/>
      <c r="DJ117" s="27"/>
      <c r="DK117" s="27"/>
      <c r="DL117" s="27"/>
      <c r="DM117" s="27"/>
      <c r="DN117" s="27"/>
    </row>
    <row r="118" spans="1:118" x14ac:dyDescent="0.2">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c r="CH118" s="27"/>
      <c r="CI118" s="27"/>
      <c r="CJ118" s="27"/>
      <c r="CK118" s="27"/>
      <c r="CL118" s="27"/>
      <c r="CM118" s="27"/>
      <c r="CN118" s="27"/>
      <c r="CO118" s="27"/>
      <c r="CP118" s="27"/>
      <c r="CQ118" s="27"/>
      <c r="CR118" s="27"/>
      <c r="CS118" s="27"/>
      <c r="CT118" s="27"/>
      <c r="CU118" s="27"/>
      <c r="CV118" s="27"/>
      <c r="CW118" s="27"/>
      <c r="CX118" s="27"/>
      <c r="CY118" s="27"/>
      <c r="CZ118" s="27"/>
      <c r="DA118" s="27"/>
      <c r="DB118" s="27"/>
      <c r="DC118" s="27"/>
      <c r="DD118" s="27"/>
      <c r="DE118" s="27"/>
      <c r="DF118" s="27"/>
      <c r="DG118" s="27"/>
      <c r="DH118" s="27"/>
      <c r="DI118" s="27"/>
      <c r="DJ118" s="27"/>
      <c r="DK118" s="27"/>
      <c r="DL118" s="27"/>
      <c r="DM118" s="27"/>
      <c r="DN118" s="27"/>
    </row>
    <row r="119" spans="1:118" x14ac:dyDescent="0.2">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c r="AE119" s="27"/>
      <c r="AF119" s="27"/>
      <c r="AG119" s="27"/>
      <c r="AH119" s="27"/>
      <c r="AI119" s="27"/>
      <c r="AJ119" s="27"/>
      <c r="AK119" s="27"/>
      <c r="AL119" s="27"/>
      <c r="AM119" s="27"/>
      <c r="AN119" s="27"/>
      <c r="AO119" s="27"/>
      <c r="AP119" s="27"/>
      <c r="AQ119" s="27"/>
      <c r="AR119" s="27"/>
      <c r="AS119" s="27"/>
      <c r="AT119" s="27"/>
      <c r="AU119" s="27"/>
      <c r="AV119" s="27"/>
      <c r="AW119" s="27"/>
      <c r="AX119" s="27"/>
      <c r="AY119" s="27"/>
      <c r="AZ119" s="27"/>
      <c r="BA119" s="27"/>
      <c r="BB119" s="27"/>
      <c r="BC119" s="27"/>
      <c r="BD119" s="27"/>
      <c r="BE119" s="27"/>
      <c r="BF119" s="27"/>
      <c r="BG119" s="27"/>
      <c r="BH119" s="27"/>
      <c r="BI119" s="27"/>
      <c r="BJ119" s="27"/>
      <c r="BK119" s="27"/>
      <c r="BL119" s="27"/>
      <c r="BM119" s="27"/>
      <c r="BN119" s="27"/>
      <c r="BO119" s="27"/>
      <c r="BP119" s="27"/>
      <c r="BQ119" s="27"/>
      <c r="BR119" s="27"/>
      <c r="BS119" s="27"/>
      <c r="BT119" s="27"/>
      <c r="BU119" s="27"/>
      <c r="BV119" s="27"/>
      <c r="BW119" s="27"/>
      <c r="BX119" s="27"/>
      <c r="BY119" s="27"/>
      <c r="BZ119" s="27"/>
      <c r="CA119" s="27"/>
      <c r="CB119" s="27"/>
      <c r="CC119" s="27"/>
      <c r="CD119" s="27"/>
      <c r="CE119" s="27"/>
      <c r="CF119" s="27"/>
      <c r="CG119" s="27"/>
      <c r="CH119" s="27"/>
      <c r="CI119" s="27"/>
      <c r="CJ119" s="27"/>
      <c r="CK119" s="27"/>
      <c r="CL119" s="27"/>
      <c r="CM119" s="27"/>
      <c r="CN119" s="27"/>
      <c r="CO119" s="27"/>
      <c r="CP119" s="27"/>
      <c r="CQ119" s="27"/>
      <c r="CR119" s="27"/>
      <c r="CS119" s="27"/>
      <c r="CT119" s="27"/>
      <c r="CU119" s="27"/>
      <c r="CV119" s="27"/>
      <c r="CW119" s="27"/>
      <c r="CX119" s="27"/>
      <c r="CY119" s="27"/>
      <c r="CZ119" s="27"/>
      <c r="DA119" s="27"/>
      <c r="DB119" s="27"/>
      <c r="DC119" s="27"/>
      <c r="DD119" s="27"/>
      <c r="DE119" s="27"/>
      <c r="DF119" s="27"/>
      <c r="DG119" s="27"/>
      <c r="DH119" s="27"/>
      <c r="DI119" s="27"/>
      <c r="DJ119" s="27"/>
      <c r="DK119" s="27"/>
      <c r="DL119" s="27"/>
      <c r="DM119" s="27"/>
      <c r="DN119" s="27"/>
    </row>
    <row r="120" spans="1:118" x14ac:dyDescent="0.2">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c r="CH120" s="27"/>
      <c r="CI120" s="27"/>
      <c r="CJ120" s="27"/>
      <c r="CK120" s="27"/>
      <c r="CL120" s="27"/>
      <c r="CM120" s="27"/>
      <c r="CN120" s="27"/>
      <c r="CO120" s="27"/>
      <c r="CP120" s="27"/>
      <c r="CQ120" s="27"/>
      <c r="CR120" s="27"/>
      <c r="CS120" s="27"/>
      <c r="CT120" s="27"/>
      <c r="CU120" s="27"/>
      <c r="CV120" s="27"/>
      <c r="CW120" s="27"/>
      <c r="CX120" s="27"/>
      <c r="CY120" s="27"/>
      <c r="CZ120" s="27"/>
      <c r="DA120" s="27"/>
      <c r="DB120" s="27"/>
      <c r="DC120" s="27"/>
      <c r="DD120" s="27"/>
      <c r="DE120" s="27"/>
      <c r="DF120" s="27"/>
      <c r="DG120" s="27"/>
      <c r="DH120" s="27"/>
      <c r="DI120" s="27"/>
      <c r="DJ120" s="27"/>
      <c r="DK120" s="27"/>
      <c r="DL120" s="27"/>
      <c r="DM120" s="27"/>
      <c r="DN120" s="27"/>
    </row>
    <row r="121" spans="1:118" x14ac:dyDescent="0.2">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c r="CH121" s="27"/>
      <c r="CI121" s="27"/>
      <c r="CJ121" s="27"/>
      <c r="CK121" s="27"/>
      <c r="CL121" s="27"/>
      <c r="CM121" s="27"/>
      <c r="CN121" s="27"/>
      <c r="CO121" s="27"/>
      <c r="CP121" s="27"/>
      <c r="CQ121" s="27"/>
      <c r="CR121" s="27"/>
      <c r="CS121" s="27"/>
      <c r="CT121" s="27"/>
      <c r="CU121" s="27"/>
      <c r="CV121" s="27"/>
      <c r="CW121" s="27"/>
      <c r="CX121" s="27"/>
      <c r="CY121" s="27"/>
      <c r="CZ121" s="27"/>
      <c r="DA121" s="27"/>
      <c r="DB121" s="27"/>
      <c r="DC121" s="27"/>
      <c r="DD121" s="27"/>
      <c r="DE121" s="27"/>
      <c r="DF121" s="27"/>
      <c r="DG121" s="27"/>
      <c r="DH121" s="27"/>
      <c r="DI121" s="27"/>
      <c r="DJ121" s="27"/>
      <c r="DK121" s="27"/>
      <c r="DL121" s="27"/>
      <c r="DM121" s="27"/>
      <c r="DN121" s="27"/>
    </row>
    <row r="122" spans="1:118" x14ac:dyDescent="0.2">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c r="CH122" s="27"/>
      <c r="CI122" s="27"/>
      <c r="CJ122" s="27"/>
      <c r="CK122" s="27"/>
      <c r="CL122" s="27"/>
      <c r="CM122" s="27"/>
      <c r="CN122" s="27"/>
      <c r="CO122" s="27"/>
      <c r="CP122" s="27"/>
      <c r="CQ122" s="27"/>
      <c r="CR122" s="27"/>
      <c r="CS122" s="27"/>
      <c r="CT122" s="27"/>
      <c r="CU122" s="27"/>
      <c r="CV122" s="27"/>
      <c r="CW122" s="27"/>
      <c r="CX122" s="27"/>
      <c r="CY122" s="27"/>
      <c r="CZ122" s="27"/>
      <c r="DA122" s="27"/>
      <c r="DB122" s="27"/>
      <c r="DC122" s="27"/>
      <c r="DD122" s="27"/>
      <c r="DE122" s="27"/>
      <c r="DF122" s="27"/>
      <c r="DG122" s="27"/>
      <c r="DH122" s="27"/>
      <c r="DI122" s="27"/>
      <c r="DJ122" s="27"/>
      <c r="DK122" s="27"/>
      <c r="DL122" s="27"/>
      <c r="DM122" s="27"/>
      <c r="DN122" s="27"/>
    </row>
    <row r="123" spans="1:118" x14ac:dyDescent="0.2">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c r="CH123" s="27"/>
      <c r="CI123" s="27"/>
      <c r="CJ123" s="27"/>
      <c r="CK123" s="27"/>
      <c r="CL123" s="27"/>
      <c r="CM123" s="27"/>
      <c r="CN123" s="27"/>
      <c r="CO123" s="27"/>
      <c r="CP123" s="27"/>
      <c r="CQ123" s="27"/>
      <c r="CR123" s="27"/>
      <c r="CS123" s="27"/>
      <c r="CT123" s="27"/>
      <c r="CU123" s="27"/>
      <c r="CV123" s="27"/>
      <c r="CW123" s="27"/>
      <c r="CX123" s="27"/>
      <c r="CY123" s="27"/>
      <c r="CZ123" s="27"/>
      <c r="DA123" s="27"/>
      <c r="DB123" s="27"/>
      <c r="DC123" s="27"/>
      <c r="DD123" s="27"/>
      <c r="DE123" s="27"/>
      <c r="DF123" s="27"/>
      <c r="DG123" s="27"/>
      <c r="DH123" s="27"/>
      <c r="DI123" s="27"/>
      <c r="DJ123" s="27"/>
      <c r="DK123" s="27"/>
      <c r="DL123" s="27"/>
      <c r="DM123" s="27"/>
      <c r="DN123" s="27"/>
    </row>
    <row r="124" spans="1:118" x14ac:dyDescent="0.2">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c r="CH124" s="27"/>
      <c r="CI124" s="27"/>
      <c r="CJ124" s="27"/>
      <c r="CK124" s="27"/>
      <c r="CL124" s="27"/>
      <c r="CM124" s="27"/>
      <c r="CN124" s="27"/>
      <c r="CO124" s="27"/>
      <c r="CP124" s="27"/>
      <c r="CQ124" s="27"/>
      <c r="CR124" s="27"/>
      <c r="CS124" s="27"/>
      <c r="CT124" s="27"/>
      <c r="CU124" s="27"/>
      <c r="CV124" s="27"/>
      <c r="CW124" s="27"/>
      <c r="CX124" s="27"/>
      <c r="CY124" s="27"/>
      <c r="CZ124" s="27"/>
      <c r="DA124" s="27"/>
      <c r="DB124" s="27"/>
      <c r="DC124" s="27"/>
      <c r="DD124" s="27"/>
      <c r="DE124" s="27"/>
      <c r="DF124" s="27"/>
      <c r="DG124" s="27"/>
      <c r="DH124" s="27"/>
      <c r="DI124" s="27"/>
      <c r="DJ124" s="27"/>
      <c r="DK124" s="27"/>
      <c r="DL124" s="27"/>
      <c r="DM124" s="27"/>
      <c r="DN124" s="27"/>
    </row>
    <row r="125" spans="1:118" x14ac:dyDescent="0.2">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c r="AE125" s="27"/>
      <c r="AF125" s="27"/>
      <c r="AG125" s="27"/>
      <c r="AH125" s="27"/>
      <c r="AI125" s="27"/>
      <c r="AJ125" s="27"/>
      <c r="AK125" s="27"/>
      <c r="AL125" s="27"/>
      <c r="AM125" s="27"/>
      <c r="AN125" s="27"/>
      <c r="AO125" s="27"/>
      <c r="AP125" s="27"/>
      <c r="AQ125" s="27"/>
      <c r="AR125" s="27"/>
      <c r="AS125" s="27"/>
      <c r="AT125" s="27"/>
      <c r="AU125" s="27"/>
      <c r="AV125" s="27"/>
      <c r="AW125" s="27"/>
      <c r="AX125" s="27"/>
      <c r="AY125" s="27"/>
      <c r="AZ125" s="27"/>
      <c r="BA125" s="27"/>
      <c r="BB125" s="27"/>
      <c r="BC125" s="27"/>
      <c r="BD125" s="27"/>
      <c r="BE125" s="27"/>
      <c r="BF125" s="27"/>
      <c r="BG125" s="27"/>
      <c r="BH125" s="27"/>
      <c r="BI125" s="27"/>
      <c r="BJ125" s="27"/>
      <c r="BK125" s="27"/>
      <c r="BL125" s="27"/>
      <c r="BM125" s="27"/>
      <c r="BN125" s="27"/>
      <c r="BO125" s="27"/>
      <c r="BP125" s="27"/>
      <c r="BQ125" s="27"/>
      <c r="BR125" s="27"/>
      <c r="BS125" s="27"/>
      <c r="BT125" s="27"/>
      <c r="BU125" s="27"/>
      <c r="BV125" s="27"/>
      <c r="BW125" s="27"/>
      <c r="BX125" s="27"/>
      <c r="BY125" s="27"/>
      <c r="BZ125" s="27"/>
      <c r="CA125" s="27"/>
      <c r="CB125" s="27"/>
      <c r="CC125" s="27"/>
      <c r="CD125" s="27"/>
      <c r="CE125" s="27"/>
      <c r="CF125" s="27"/>
      <c r="CG125" s="27"/>
      <c r="CH125" s="27"/>
      <c r="CI125" s="27"/>
      <c r="CJ125" s="27"/>
      <c r="CK125" s="27"/>
      <c r="CL125" s="27"/>
      <c r="CM125" s="27"/>
      <c r="CN125" s="27"/>
      <c r="CO125" s="27"/>
      <c r="CP125" s="27"/>
      <c r="CQ125" s="27"/>
      <c r="CR125" s="27"/>
      <c r="CS125" s="27"/>
      <c r="CT125" s="27"/>
      <c r="CU125" s="27"/>
      <c r="CV125" s="27"/>
      <c r="CW125" s="27"/>
      <c r="CX125" s="27"/>
      <c r="CY125" s="27"/>
      <c r="CZ125" s="27"/>
      <c r="DA125" s="27"/>
      <c r="DB125" s="27"/>
      <c r="DC125" s="27"/>
      <c r="DD125" s="27"/>
      <c r="DE125" s="27"/>
      <c r="DF125" s="27"/>
      <c r="DG125" s="27"/>
      <c r="DH125" s="27"/>
      <c r="DI125" s="27"/>
      <c r="DJ125" s="27"/>
      <c r="DK125" s="27"/>
      <c r="DL125" s="27"/>
      <c r="DM125" s="27"/>
      <c r="DN125" s="27"/>
    </row>
    <row r="126" spans="1:118" x14ac:dyDescent="0.2">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c r="AC126" s="27"/>
      <c r="AD126" s="27"/>
      <c r="AE126" s="27"/>
      <c r="AF126" s="27"/>
      <c r="AG126" s="27"/>
      <c r="AH126" s="27"/>
      <c r="AI126" s="27"/>
      <c r="AJ126" s="27"/>
      <c r="AK126" s="27"/>
      <c r="AL126" s="27"/>
      <c r="AM126" s="27"/>
      <c r="AN126" s="27"/>
      <c r="AO126" s="27"/>
      <c r="AP126" s="27"/>
      <c r="AQ126" s="27"/>
      <c r="AR126" s="27"/>
      <c r="AS126" s="27"/>
      <c r="AT126" s="27"/>
      <c r="AU126" s="27"/>
      <c r="AV126" s="27"/>
      <c r="AW126" s="27"/>
      <c r="AX126" s="27"/>
      <c r="AY126" s="27"/>
      <c r="AZ126" s="27"/>
      <c r="BA126" s="27"/>
      <c r="BB126" s="27"/>
      <c r="BC126" s="27"/>
      <c r="BD126" s="27"/>
      <c r="BE126" s="27"/>
      <c r="BF126" s="27"/>
      <c r="BG126" s="27"/>
      <c r="BH126" s="27"/>
      <c r="BI126" s="27"/>
      <c r="BJ126" s="27"/>
      <c r="BK126" s="27"/>
      <c r="BL126" s="27"/>
      <c r="BM126" s="27"/>
      <c r="BN126" s="27"/>
      <c r="BO126" s="27"/>
      <c r="BP126" s="27"/>
      <c r="BQ126" s="27"/>
      <c r="BR126" s="27"/>
      <c r="BS126" s="27"/>
      <c r="BT126" s="27"/>
      <c r="BU126" s="27"/>
      <c r="BV126" s="27"/>
      <c r="BW126" s="27"/>
      <c r="BX126" s="27"/>
      <c r="BY126" s="27"/>
      <c r="BZ126" s="27"/>
      <c r="CA126" s="27"/>
      <c r="CB126" s="27"/>
      <c r="CC126" s="27"/>
      <c r="CD126" s="27"/>
      <c r="CE126" s="27"/>
      <c r="CF126" s="27"/>
      <c r="CG126" s="27"/>
      <c r="CH126" s="27"/>
      <c r="CI126" s="27"/>
      <c r="CJ126" s="27"/>
      <c r="CK126" s="27"/>
      <c r="CL126" s="27"/>
      <c r="CM126" s="27"/>
      <c r="CN126" s="27"/>
      <c r="CO126" s="27"/>
      <c r="CP126" s="27"/>
      <c r="CQ126" s="27"/>
      <c r="CR126" s="27"/>
      <c r="CS126" s="27"/>
      <c r="CT126" s="27"/>
      <c r="CU126" s="27"/>
      <c r="CV126" s="27"/>
      <c r="CW126" s="27"/>
      <c r="CX126" s="27"/>
      <c r="CY126" s="27"/>
      <c r="CZ126" s="27"/>
      <c r="DA126" s="27"/>
      <c r="DB126" s="27"/>
      <c r="DC126" s="27"/>
      <c r="DD126" s="27"/>
      <c r="DE126" s="27"/>
      <c r="DF126" s="27"/>
      <c r="DG126" s="27"/>
      <c r="DH126" s="27"/>
      <c r="DI126" s="27"/>
      <c r="DJ126" s="27"/>
      <c r="DK126" s="27"/>
      <c r="DL126" s="27"/>
      <c r="DM126" s="27"/>
      <c r="DN126" s="27"/>
    </row>
    <row r="127" spans="1:118" x14ac:dyDescent="0.2">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c r="AC127" s="27"/>
      <c r="AD127" s="27"/>
      <c r="AE127" s="27"/>
      <c r="AF127" s="27"/>
      <c r="AG127" s="27"/>
      <c r="AH127" s="27"/>
      <c r="AI127" s="27"/>
      <c r="AJ127" s="27"/>
      <c r="AK127" s="27"/>
      <c r="AL127" s="27"/>
      <c r="AM127" s="27"/>
      <c r="AN127" s="27"/>
      <c r="AO127" s="27"/>
      <c r="AP127" s="27"/>
      <c r="AQ127" s="27"/>
      <c r="AR127" s="27"/>
      <c r="AS127" s="27"/>
      <c r="AT127" s="27"/>
      <c r="AU127" s="27"/>
      <c r="AV127" s="27"/>
      <c r="AW127" s="27"/>
      <c r="AX127" s="27"/>
      <c r="AY127" s="27"/>
      <c r="AZ127" s="27"/>
      <c r="BA127" s="27"/>
      <c r="BB127" s="27"/>
      <c r="BC127" s="27"/>
      <c r="BD127" s="27"/>
      <c r="BE127" s="27"/>
      <c r="BF127" s="27"/>
      <c r="BG127" s="27"/>
      <c r="BH127" s="27"/>
      <c r="BI127" s="27"/>
      <c r="BJ127" s="27"/>
      <c r="BK127" s="27"/>
      <c r="BL127" s="27"/>
      <c r="BM127" s="27"/>
      <c r="BN127" s="27"/>
      <c r="BO127" s="27"/>
      <c r="BP127" s="27"/>
      <c r="BQ127" s="27"/>
      <c r="BR127" s="27"/>
      <c r="BS127" s="27"/>
      <c r="BT127" s="27"/>
      <c r="BU127" s="27"/>
      <c r="BV127" s="27"/>
      <c r="BW127" s="27"/>
      <c r="BX127" s="27"/>
      <c r="BY127" s="27"/>
      <c r="BZ127" s="27"/>
      <c r="CA127" s="27"/>
      <c r="CB127" s="27"/>
      <c r="CC127" s="27"/>
      <c r="CD127" s="27"/>
      <c r="CE127" s="27"/>
      <c r="CF127" s="27"/>
      <c r="CG127" s="27"/>
      <c r="CH127" s="27"/>
      <c r="CI127" s="27"/>
      <c r="CJ127" s="27"/>
      <c r="CK127" s="27"/>
      <c r="CL127" s="27"/>
      <c r="CM127" s="27"/>
      <c r="CN127" s="27"/>
      <c r="CO127" s="27"/>
      <c r="CP127" s="27"/>
      <c r="CQ127" s="27"/>
      <c r="CR127" s="27"/>
      <c r="CS127" s="27"/>
      <c r="CT127" s="27"/>
      <c r="CU127" s="27"/>
      <c r="CV127" s="27"/>
      <c r="CW127" s="27"/>
      <c r="CX127" s="27"/>
      <c r="CY127" s="27"/>
      <c r="CZ127" s="27"/>
      <c r="DA127" s="27"/>
      <c r="DB127" s="27"/>
      <c r="DC127" s="27"/>
      <c r="DD127" s="27"/>
      <c r="DE127" s="27"/>
      <c r="DF127" s="27"/>
      <c r="DG127" s="27"/>
      <c r="DH127" s="27"/>
      <c r="DI127" s="27"/>
      <c r="DJ127" s="27"/>
      <c r="DK127" s="27"/>
      <c r="DL127" s="27"/>
      <c r="DM127" s="27"/>
      <c r="DN127" s="27"/>
    </row>
    <row r="128" spans="1:118" x14ac:dyDescent="0.2">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27"/>
      <c r="AH128" s="27"/>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c r="BG128" s="27"/>
      <c r="BH128" s="27"/>
      <c r="BI128" s="27"/>
      <c r="BJ128" s="27"/>
      <c r="BK128" s="27"/>
      <c r="BL128" s="27"/>
      <c r="BM128" s="27"/>
      <c r="BN128" s="27"/>
      <c r="BO128" s="27"/>
      <c r="BP128" s="27"/>
      <c r="BQ128" s="27"/>
      <c r="BR128" s="27"/>
      <c r="BS128" s="27"/>
      <c r="BT128" s="27"/>
      <c r="BU128" s="27"/>
      <c r="BV128" s="27"/>
      <c r="BW128" s="27"/>
      <c r="BX128" s="27"/>
      <c r="BY128" s="27"/>
      <c r="BZ128" s="27"/>
      <c r="CA128" s="27"/>
      <c r="CB128" s="27"/>
      <c r="CC128" s="27"/>
      <c r="CD128" s="27"/>
      <c r="CE128" s="27"/>
      <c r="CF128" s="27"/>
      <c r="CG128" s="27"/>
      <c r="CH128" s="27"/>
      <c r="CI128" s="27"/>
      <c r="CJ128" s="27"/>
      <c r="CK128" s="27"/>
      <c r="CL128" s="27"/>
      <c r="CM128" s="27"/>
      <c r="CN128" s="27"/>
      <c r="CO128" s="27"/>
      <c r="CP128" s="27"/>
      <c r="CQ128" s="27"/>
      <c r="CR128" s="27"/>
      <c r="CS128" s="27"/>
      <c r="CT128" s="27"/>
      <c r="CU128" s="27"/>
      <c r="CV128" s="27"/>
      <c r="CW128" s="27"/>
      <c r="CX128" s="27"/>
      <c r="CY128" s="27"/>
      <c r="CZ128" s="27"/>
      <c r="DA128" s="27"/>
      <c r="DB128" s="27"/>
      <c r="DC128" s="27"/>
      <c r="DD128" s="27"/>
      <c r="DE128" s="27"/>
      <c r="DF128" s="27"/>
      <c r="DG128" s="27"/>
      <c r="DH128" s="27"/>
      <c r="DI128" s="27"/>
      <c r="DJ128" s="27"/>
      <c r="DK128" s="27"/>
      <c r="DL128" s="27"/>
      <c r="DM128" s="27"/>
      <c r="DN128" s="27"/>
    </row>
    <row r="129" spans="1:118" x14ac:dyDescent="0.2">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27"/>
      <c r="AH129" s="27"/>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c r="BG129" s="27"/>
      <c r="BH129" s="27"/>
      <c r="BI129" s="27"/>
      <c r="BJ129" s="27"/>
      <c r="BK129" s="27"/>
      <c r="BL129" s="27"/>
      <c r="BM129" s="27"/>
      <c r="BN129" s="27"/>
      <c r="BO129" s="27"/>
      <c r="BP129" s="27"/>
      <c r="BQ129" s="27"/>
      <c r="BR129" s="27"/>
      <c r="BS129" s="27"/>
      <c r="BT129" s="27"/>
      <c r="BU129" s="27"/>
      <c r="BV129" s="27"/>
      <c r="BW129" s="27"/>
      <c r="BX129" s="27"/>
      <c r="BY129" s="27"/>
      <c r="BZ129" s="27"/>
      <c r="CA129" s="27"/>
      <c r="CB129" s="27"/>
      <c r="CC129" s="27"/>
      <c r="CD129" s="27"/>
      <c r="CE129" s="27"/>
      <c r="CF129" s="27"/>
      <c r="CG129" s="27"/>
      <c r="CH129" s="27"/>
      <c r="CI129" s="27"/>
      <c r="CJ129" s="27"/>
      <c r="CK129" s="27"/>
      <c r="CL129" s="27"/>
      <c r="CM129" s="27"/>
      <c r="CN129" s="27"/>
      <c r="CO129" s="27"/>
      <c r="CP129" s="27"/>
      <c r="CQ129" s="27"/>
      <c r="CR129" s="27"/>
      <c r="CS129" s="27"/>
      <c r="CT129" s="27"/>
      <c r="CU129" s="27"/>
      <c r="CV129" s="27"/>
      <c r="CW129" s="27"/>
      <c r="CX129" s="27"/>
      <c r="CY129" s="27"/>
      <c r="CZ129" s="27"/>
      <c r="DA129" s="27"/>
      <c r="DB129" s="27"/>
      <c r="DC129" s="27"/>
      <c r="DD129" s="27"/>
      <c r="DE129" s="27"/>
      <c r="DF129" s="27"/>
      <c r="DG129" s="27"/>
      <c r="DH129" s="27"/>
      <c r="DI129" s="27"/>
      <c r="DJ129" s="27"/>
      <c r="DK129" s="27"/>
      <c r="DL129" s="27"/>
      <c r="DM129" s="27"/>
      <c r="DN129" s="27"/>
    </row>
    <row r="130" spans="1:118" x14ac:dyDescent="0.2">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27"/>
      <c r="AH130" s="27"/>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c r="BG130" s="27"/>
      <c r="BH130" s="27"/>
      <c r="BI130" s="27"/>
      <c r="BJ130" s="27"/>
      <c r="BK130" s="27"/>
      <c r="BL130" s="27"/>
      <c r="BM130" s="27"/>
      <c r="BN130" s="27"/>
      <c r="BO130" s="27"/>
      <c r="BP130" s="27"/>
      <c r="BQ130" s="27"/>
      <c r="BR130" s="27"/>
      <c r="BS130" s="27"/>
      <c r="BT130" s="27"/>
      <c r="BU130" s="27"/>
      <c r="BV130" s="27"/>
      <c r="BW130" s="27"/>
      <c r="BX130" s="27"/>
      <c r="BY130" s="27"/>
      <c r="BZ130" s="27"/>
      <c r="CA130" s="27"/>
      <c r="CB130" s="27"/>
      <c r="CC130" s="27"/>
      <c r="CD130" s="27"/>
      <c r="CE130" s="27"/>
      <c r="CF130" s="27"/>
      <c r="CG130" s="27"/>
      <c r="CH130" s="27"/>
      <c r="CI130" s="27"/>
      <c r="CJ130" s="27"/>
      <c r="CK130" s="27"/>
      <c r="CL130" s="27"/>
      <c r="CM130" s="27"/>
      <c r="CN130" s="27"/>
      <c r="CO130" s="27"/>
      <c r="CP130" s="27"/>
      <c r="CQ130" s="27"/>
      <c r="CR130" s="27"/>
      <c r="CS130" s="27"/>
      <c r="CT130" s="27"/>
      <c r="CU130" s="27"/>
      <c r="CV130" s="27"/>
      <c r="CW130" s="27"/>
      <c r="CX130" s="27"/>
      <c r="CY130" s="27"/>
      <c r="CZ130" s="27"/>
      <c r="DA130" s="27"/>
      <c r="DB130" s="27"/>
      <c r="DC130" s="27"/>
      <c r="DD130" s="27"/>
      <c r="DE130" s="27"/>
      <c r="DF130" s="27"/>
      <c r="DG130" s="27"/>
      <c r="DH130" s="27"/>
      <c r="DI130" s="27"/>
      <c r="DJ130" s="27"/>
      <c r="DK130" s="27"/>
      <c r="DL130" s="27"/>
      <c r="DM130" s="27"/>
      <c r="DN130" s="27"/>
    </row>
    <row r="131" spans="1:118" x14ac:dyDescent="0.2">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27"/>
      <c r="AH131" s="27"/>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c r="BG131" s="27"/>
      <c r="BH131" s="27"/>
      <c r="BI131" s="27"/>
      <c r="BJ131" s="27"/>
      <c r="BK131" s="27"/>
      <c r="BL131" s="27"/>
      <c r="BM131" s="27"/>
      <c r="BN131" s="27"/>
      <c r="BO131" s="27"/>
      <c r="BP131" s="27"/>
      <c r="BQ131" s="27"/>
      <c r="BR131" s="27"/>
      <c r="BS131" s="27"/>
      <c r="BT131" s="27"/>
      <c r="BU131" s="27"/>
      <c r="BV131" s="27"/>
      <c r="BW131" s="27"/>
      <c r="BX131" s="27"/>
      <c r="BY131" s="27"/>
      <c r="BZ131" s="27"/>
      <c r="CA131" s="27"/>
      <c r="CB131" s="27"/>
      <c r="CC131" s="27"/>
      <c r="CD131" s="27"/>
      <c r="CE131" s="27"/>
      <c r="CF131" s="27"/>
      <c r="CG131" s="27"/>
      <c r="CH131" s="27"/>
      <c r="CI131" s="27"/>
      <c r="CJ131" s="27"/>
      <c r="CK131" s="27"/>
      <c r="CL131" s="27"/>
      <c r="CM131" s="27"/>
      <c r="CN131" s="27"/>
      <c r="CO131" s="27"/>
      <c r="CP131" s="27"/>
      <c r="CQ131" s="27"/>
      <c r="CR131" s="27"/>
      <c r="CS131" s="27"/>
      <c r="CT131" s="27"/>
      <c r="CU131" s="27"/>
      <c r="CV131" s="27"/>
      <c r="CW131" s="27"/>
      <c r="CX131" s="27"/>
      <c r="CY131" s="27"/>
      <c r="CZ131" s="27"/>
      <c r="DA131" s="27"/>
      <c r="DB131" s="27"/>
      <c r="DC131" s="27"/>
      <c r="DD131" s="27"/>
      <c r="DE131" s="27"/>
      <c r="DF131" s="27"/>
      <c r="DG131" s="27"/>
      <c r="DH131" s="27"/>
      <c r="DI131" s="27"/>
      <c r="DJ131" s="27"/>
      <c r="DK131" s="27"/>
      <c r="DL131" s="27"/>
      <c r="DM131" s="27"/>
      <c r="DN131" s="27"/>
    </row>
    <row r="132" spans="1:118" x14ac:dyDescent="0.2">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27"/>
      <c r="AH132" s="27"/>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c r="BG132" s="27"/>
      <c r="BH132" s="27"/>
      <c r="BI132" s="27"/>
      <c r="BJ132" s="27"/>
      <c r="BK132" s="27"/>
      <c r="BL132" s="27"/>
      <c r="BM132" s="27"/>
      <c r="BN132" s="27"/>
      <c r="BO132" s="27"/>
      <c r="BP132" s="27"/>
      <c r="BQ132" s="27"/>
      <c r="BR132" s="27"/>
      <c r="BS132" s="27"/>
      <c r="BT132" s="27"/>
      <c r="BU132" s="27"/>
      <c r="BV132" s="27"/>
      <c r="BW132" s="27"/>
      <c r="BX132" s="27"/>
      <c r="BY132" s="27"/>
      <c r="BZ132" s="27"/>
      <c r="CA132" s="27"/>
      <c r="CB132" s="27"/>
      <c r="CC132" s="27"/>
      <c r="CD132" s="27"/>
      <c r="CE132" s="27"/>
      <c r="CF132" s="27"/>
      <c r="CG132" s="27"/>
      <c r="CH132" s="27"/>
      <c r="CI132" s="27"/>
      <c r="CJ132" s="27"/>
      <c r="CK132" s="27"/>
      <c r="CL132" s="27"/>
      <c r="CM132" s="27"/>
      <c r="CN132" s="27"/>
      <c r="CO132" s="27"/>
      <c r="CP132" s="27"/>
      <c r="CQ132" s="27"/>
      <c r="CR132" s="27"/>
      <c r="CS132" s="27"/>
      <c r="CT132" s="27"/>
      <c r="CU132" s="27"/>
      <c r="CV132" s="27"/>
      <c r="CW132" s="27"/>
      <c r="CX132" s="27"/>
      <c r="CY132" s="27"/>
      <c r="CZ132" s="27"/>
      <c r="DA132" s="27"/>
      <c r="DB132" s="27"/>
      <c r="DC132" s="27"/>
      <c r="DD132" s="27"/>
      <c r="DE132" s="27"/>
      <c r="DF132" s="27"/>
      <c r="DG132" s="27"/>
      <c r="DH132" s="27"/>
      <c r="DI132" s="27"/>
      <c r="DJ132" s="27"/>
      <c r="DK132" s="27"/>
      <c r="DL132" s="27"/>
      <c r="DM132" s="27"/>
      <c r="DN132" s="27"/>
    </row>
    <row r="133" spans="1:118" x14ac:dyDescent="0.2">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27"/>
      <c r="AH133" s="27"/>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c r="BG133" s="27"/>
      <c r="BH133" s="27"/>
      <c r="BI133" s="27"/>
      <c r="BJ133" s="27"/>
      <c r="BK133" s="27"/>
      <c r="BL133" s="27"/>
      <c r="BM133" s="27"/>
      <c r="BN133" s="27"/>
      <c r="BO133" s="27"/>
      <c r="BP133" s="27"/>
      <c r="BQ133" s="27"/>
      <c r="BR133" s="27"/>
      <c r="BS133" s="27"/>
      <c r="BT133" s="27"/>
      <c r="BU133" s="27"/>
      <c r="BV133" s="27"/>
      <c r="BW133" s="27"/>
      <c r="BX133" s="27"/>
      <c r="BY133" s="27"/>
      <c r="BZ133" s="27"/>
      <c r="CA133" s="27"/>
      <c r="CB133" s="27"/>
      <c r="CC133" s="27"/>
      <c r="CD133" s="27"/>
      <c r="CE133" s="27"/>
      <c r="CF133" s="27"/>
      <c r="CG133" s="27"/>
      <c r="CH133" s="27"/>
      <c r="CI133" s="27"/>
      <c r="CJ133" s="27"/>
      <c r="CK133" s="27"/>
      <c r="CL133" s="27"/>
      <c r="CM133" s="27"/>
      <c r="CN133" s="27"/>
      <c r="CO133" s="27"/>
      <c r="CP133" s="27"/>
      <c r="CQ133" s="27"/>
      <c r="CR133" s="27"/>
      <c r="CS133" s="27"/>
      <c r="CT133" s="27"/>
      <c r="CU133" s="27"/>
      <c r="CV133" s="27"/>
      <c r="CW133" s="27"/>
      <c r="CX133" s="27"/>
      <c r="CY133" s="27"/>
      <c r="CZ133" s="27"/>
      <c r="DA133" s="27"/>
      <c r="DB133" s="27"/>
      <c r="DC133" s="27"/>
      <c r="DD133" s="27"/>
      <c r="DE133" s="27"/>
      <c r="DF133" s="27"/>
      <c r="DG133" s="27"/>
      <c r="DH133" s="27"/>
      <c r="DI133" s="27"/>
      <c r="DJ133" s="27"/>
      <c r="DK133" s="27"/>
      <c r="DL133" s="27"/>
      <c r="DM133" s="27"/>
      <c r="DN133" s="27"/>
    </row>
    <row r="134" spans="1:118" x14ac:dyDescent="0.2">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27"/>
      <c r="AH134" s="27"/>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c r="BG134" s="27"/>
      <c r="BH134" s="27"/>
      <c r="BI134" s="27"/>
      <c r="BJ134" s="27"/>
      <c r="BK134" s="27"/>
      <c r="BL134" s="27"/>
      <c r="BM134" s="27"/>
      <c r="BN134" s="27"/>
      <c r="BO134" s="27"/>
      <c r="BP134" s="27"/>
      <c r="BQ134" s="27"/>
      <c r="BR134" s="27"/>
      <c r="BS134" s="27"/>
      <c r="BT134" s="27"/>
      <c r="BU134" s="27"/>
      <c r="BV134" s="27"/>
      <c r="BW134" s="27"/>
      <c r="BX134" s="27"/>
      <c r="BY134" s="27"/>
      <c r="BZ134" s="27"/>
      <c r="CA134" s="27"/>
      <c r="CB134" s="27"/>
      <c r="CC134" s="27"/>
      <c r="CD134" s="27"/>
      <c r="CE134" s="27"/>
      <c r="CF134" s="27"/>
      <c r="CG134" s="27"/>
      <c r="CH134" s="27"/>
      <c r="CI134" s="27"/>
      <c r="CJ134" s="27"/>
      <c r="CK134" s="27"/>
      <c r="CL134" s="27"/>
      <c r="CM134" s="27"/>
      <c r="CN134" s="27"/>
      <c r="CO134" s="27"/>
      <c r="CP134" s="27"/>
      <c r="CQ134" s="27"/>
      <c r="CR134" s="27"/>
      <c r="CS134" s="27"/>
      <c r="CT134" s="27"/>
      <c r="CU134" s="27"/>
      <c r="CV134" s="27"/>
      <c r="CW134" s="27"/>
      <c r="CX134" s="27"/>
      <c r="CY134" s="27"/>
      <c r="CZ134" s="27"/>
      <c r="DA134" s="27"/>
      <c r="DB134" s="27"/>
      <c r="DC134" s="27"/>
      <c r="DD134" s="27"/>
      <c r="DE134" s="27"/>
      <c r="DF134" s="27"/>
      <c r="DG134" s="27"/>
      <c r="DH134" s="27"/>
      <c r="DI134" s="27"/>
      <c r="DJ134" s="27"/>
      <c r="DK134" s="27"/>
      <c r="DL134" s="27"/>
      <c r="DM134" s="27"/>
      <c r="DN134" s="27"/>
    </row>
    <row r="135" spans="1:118" x14ac:dyDescent="0.2">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c r="BG135" s="27"/>
      <c r="BH135" s="27"/>
      <c r="BI135" s="27"/>
      <c r="BJ135" s="27"/>
      <c r="BK135" s="27"/>
      <c r="BL135" s="27"/>
      <c r="BM135" s="27"/>
      <c r="BN135" s="27"/>
      <c r="BO135" s="27"/>
      <c r="BP135" s="27"/>
      <c r="BQ135" s="27"/>
      <c r="BR135" s="27"/>
      <c r="BS135" s="27"/>
      <c r="BT135" s="27"/>
      <c r="BU135" s="27"/>
      <c r="BV135" s="27"/>
      <c r="BW135" s="27"/>
      <c r="BX135" s="27"/>
      <c r="BY135" s="27"/>
      <c r="BZ135" s="27"/>
      <c r="CA135" s="27"/>
      <c r="CB135" s="27"/>
      <c r="CC135" s="27"/>
      <c r="CD135" s="27"/>
      <c r="CE135" s="27"/>
      <c r="CF135" s="27"/>
      <c r="CG135" s="27"/>
      <c r="CH135" s="27"/>
      <c r="CI135" s="27"/>
      <c r="CJ135" s="27"/>
      <c r="CK135" s="27"/>
      <c r="CL135" s="27"/>
      <c r="CM135" s="27"/>
      <c r="CN135" s="27"/>
      <c r="CO135" s="27"/>
      <c r="CP135" s="27"/>
      <c r="CQ135" s="27"/>
      <c r="CR135" s="27"/>
      <c r="CS135" s="27"/>
      <c r="CT135" s="27"/>
      <c r="CU135" s="27"/>
      <c r="CV135" s="27"/>
      <c r="CW135" s="27"/>
      <c r="CX135" s="27"/>
      <c r="CY135" s="27"/>
      <c r="CZ135" s="27"/>
      <c r="DA135" s="27"/>
      <c r="DB135" s="27"/>
      <c r="DC135" s="27"/>
      <c r="DD135" s="27"/>
      <c r="DE135" s="27"/>
      <c r="DF135" s="27"/>
      <c r="DG135" s="27"/>
      <c r="DH135" s="27"/>
      <c r="DI135" s="27"/>
      <c r="DJ135" s="27"/>
      <c r="DK135" s="27"/>
      <c r="DL135" s="27"/>
      <c r="DM135" s="27"/>
      <c r="DN135" s="27"/>
    </row>
    <row r="136" spans="1:118" x14ac:dyDescent="0.2">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c r="BG136" s="27"/>
      <c r="BH136" s="27"/>
      <c r="BI136" s="27"/>
      <c r="BJ136" s="27"/>
      <c r="BK136" s="27"/>
      <c r="BL136" s="27"/>
      <c r="BM136" s="27"/>
      <c r="BN136" s="27"/>
      <c r="BO136" s="27"/>
      <c r="BP136" s="27"/>
      <c r="BQ136" s="27"/>
      <c r="BR136" s="27"/>
      <c r="BS136" s="27"/>
      <c r="BT136" s="27"/>
      <c r="BU136" s="27"/>
      <c r="BV136" s="27"/>
      <c r="BW136" s="27"/>
      <c r="BX136" s="27"/>
      <c r="BY136" s="27"/>
      <c r="BZ136" s="27"/>
      <c r="CA136" s="27"/>
      <c r="CB136" s="27"/>
      <c r="CC136" s="27"/>
      <c r="CD136" s="27"/>
      <c r="CE136" s="27"/>
      <c r="CF136" s="27"/>
      <c r="CG136" s="27"/>
      <c r="CH136" s="27"/>
      <c r="CI136" s="27"/>
      <c r="CJ136" s="27"/>
      <c r="CK136" s="27"/>
      <c r="CL136" s="27"/>
      <c r="CM136" s="27"/>
      <c r="CN136" s="27"/>
      <c r="CO136" s="27"/>
      <c r="CP136" s="27"/>
      <c r="CQ136" s="27"/>
      <c r="CR136" s="27"/>
      <c r="CS136" s="27"/>
      <c r="CT136" s="27"/>
      <c r="CU136" s="27"/>
      <c r="CV136" s="27"/>
      <c r="CW136" s="27"/>
      <c r="CX136" s="27"/>
      <c r="CY136" s="27"/>
      <c r="CZ136" s="27"/>
      <c r="DA136" s="27"/>
      <c r="DB136" s="27"/>
      <c r="DC136" s="27"/>
      <c r="DD136" s="27"/>
      <c r="DE136" s="27"/>
      <c r="DF136" s="27"/>
      <c r="DG136" s="27"/>
      <c r="DH136" s="27"/>
      <c r="DI136" s="27"/>
      <c r="DJ136" s="27"/>
      <c r="DK136" s="27"/>
      <c r="DL136" s="27"/>
      <c r="DM136" s="27"/>
      <c r="DN136" s="27"/>
    </row>
    <row r="137" spans="1:118" x14ac:dyDescent="0.2">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c r="BG137" s="27"/>
      <c r="BH137" s="27"/>
      <c r="BI137" s="27"/>
      <c r="BJ137" s="27"/>
      <c r="BK137" s="27"/>
      <c r="BL137" s="27"/>
      <c r="BM137" s="27"/>
      <c r="BN137" s="27"/>
      <c r="BO137" s="27"/>
      <c r="BP137" s="27"/>
      <c r="BQ137" s="27"/>
      <c r="BR137" s="27"/>
      <c r="BS137" s="27"/>
      <c r="BT137" s="27"/>
      <c r="BU137" s="27"/>
      <c r="BV137" s="27"/>
      <c r="BW137" s="27"/>
      <c r="BX137" s="27"/>
      <c r="BY137" s="27"/>
      <c r="BZ137" s="27"/>
      <c r="CA137" s="27"/>
      <c r="CB137" s="27"/>
      <c r="CC137" s="27"/>
      <c r="CD137" s="27"/>
      <c r="CE137" s="27"/>
      <c r="CF137" s="27"/>
      <c r="CG137" s="27"/>
      <c r="CH137" s="27"/>
      <c r="CI137" s="27"/>
      <c r="CJ137" s="27"/>
      <c r="CK137" s="27"/>
      <c r="CL137" s="27"/>
      <c r="CM137" s="27"/>
      <c r="CN137" s="27"/>
      <c r="CO137" s="27"/>
      <c r="CP137" s="27"/>
      <c r="CQ137" s="27"/>
      <c r="CR137" s="27"/>
      <c r="CS137" s="27"/>
      <c r="CT137" s="27"/>
      <c r="CU137" s="27"/>
      <c r="CV137" s="27"/>
      <c r="CW137" s="27"/>
      <c r="CX137" s="27"/>
      <c r="CY137" s="27"/>
      <c r="CZ137" s="27"/>
      <c r="DA137" s="27"/>
      <c r="DB137" s="27"/>
      <c r="DC137" s="27"/>
      <c r="DD137" s="27"/>
      <c r="DE137" s="27"/>
      <c r="DF137" s="27"/>
      <c r="DG137" s="27"/>
      <c r="DH137" s="27"/>
      <c r="DI137" s="27"/>
      <c r="DJ137" s="27"/>
      <c r="DK137" s="27"/>
      <c r="DL137" s="27"/>
      <c r="DM137" s="27"/>
      <c r="DN137" s="27"/>
    </row>
    <row r="138" spans="1:118" x14ac:dyDescent="0.2">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c r="BG138" s="27"/>
      <c r="BH138" s="27"/>
      <c r="BI138" s="27"/>
      <c r="BJ138" s="27"/>
      <c r="BK138" s="27"/>
      <c r="BL138" s="27"/>
      <c r="BM138" s="27"/>
      <c r="BN138" s="27"/>
      <c r="BO138" s="27"/>
      <c r="BP138" s="27"/>
      <c r="BQ138" s="27"/>
      <c r="BR138" s="27"/>
      <c r="BS138" s="27"/>
      <c r="BT138" s="27"/>
      <c r="BU138" s="27"/>
      <c r="BV138" s="27"/>
      <c r="BW138" s="27"/>
      <c r="BX138" s="27"/>
      <c r="BY138" s="27"/>
      <c r="BZ138" s="27"/>
      <c r="CA138" s="27"/>
      <c r="CB138" s="27"/>
      <c r="CC138" s="27"/>
      <c r="CD138" s="27"/>
      <c r="CE138" s="27"/>
      <c r="CF138" s="27"/>
      <c r="CG138" s="27"/>
      <c r="CH138" s="27"/>
      <c r="CI138" s="27"/>
      <c r="CJ138" s="27"/>
      <c r="CK138" s="27"/>
      <c r="CL138" s="27"/>
      <c r="CM138" s="27"/>
      <c r="CN138" s="27"/>
      <c r="CO138" s="27"/>
      <c r="CP138" s="27"/>
      <c r="CQ138" s="27"/>
      <c r="CR138" s="27"/>
      <c r="CS138" s="27"/>
      <c r="CT138" s="27"/>
      <c r="CU138" s="27"/>
      <c r="CV138" s="27"/>
      <c r="CW138" s="27"/>
      <c r="CX138" s="27"/>
      <c r="CY138" s="27"/>
      <c r="CZ138" s="27"/>
      <c r="DA138" s="27"/>
      <c r="DB138" s="27"/>
      <c r="DC138" s="27"/>
      <c r="DD138" s="27"/>
      <c r="DE138" s="27"/>
      <c r="DF138" s="27"/>
      <c r="DG138" s="27"/>
      <c r="DH138" s="27"/>
      <c r="DI138" s="27"/>
      <c r="DJ138" s="27"/>
      <c r="DK138" s="27"/>
      <c r="DL138" s="27"/>
      <c r="DM138" s="27"/>
      <c r="DN138" s="27"/>
    </row>
    <row r="139" spans="1:118" x14ac:dyDescent="0.2">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c r="BG139" s="27"/>
      <c r="BH139" s="27"/>
      <c r="BI139" s="27"/>
      <c r="BJ139" s="27"/>
      <c r="BK139" s="27"/>
      <c r="BL139" s="27"/>
      <c r="BM139" s="27"/>
      <c r="BN139" s="27"/>
      <c r="BO139" s="27"/>
      <c r="BP139" s="27"/>
      <c r="BQ139" s="27"/>
      <c r="BR139" s="27"/>
      <c r="BS139" s="27"/>
      <c r="BT139" s="27"/>
      <c r="BU139" s="27"/>
      <c r="BV139" s="27"/>
      <c r="BW139" s="27"/>
      <c r="BX139" s="27"/>
      <c r="BY139" s="27"/>
      <c r="BZ139" s="27"/>
      <c r="CA139" s="27"/>
      <c r="CB139" s="27"/>
      <c r="CC139" s="27"/>
      <c r="CD139" s="27"/>
      <c r="CE139" s="27"/>
      <c r="CF139" s="27"/>
      <c r="CG139" s="27"/>
      <c r="CH139" s="27"/>
      <c r="CI139" s="27"/>
      <c r="CJ139" s="27"/>
      <c r="CK139" s="27"/>
      <c r="CL139" s="27"/>
      <c r="CM139" s="27"/>
      <c r="CN139" s="27"/>
      <c r="CO139" s="27"/>
      <c r="CP139" s="27"/>
      <c r="CQ139" s="27"/>
      <c r="CR139" s="27"/>
      <c r="CS139" s="27"/>
      <c r="CT139" s="27"/>
      <c r="CU139" s="27"/>
      <c r="CV139" s="27"/>
      <c r="CW139" s="27"/>
      <c r="CX139" s="27"/>
      <c r="CY139" s="27"/>
      <c r="CZ139" s="27"/>
      <c r="DA139" s="27"/>
      <c r="DB139" s="27"/>
      <c r="DC139" s="27"/>
      <c r="DD139" s="27"/>
      <c r="DE139" s="27"/>
      <c r="DF139" s="27"/>
      <c r="DG139" s="27"/>
      <c r="DH139" s="27"/>
      <c r="DI139" s="27"/>
      <c r="DJ139" s="27"/>
      <c r="DK139" s="27"/>
      <c r="DL139" s="27"/>
      <c r="DM139" s="27"/>
      <c r="DN139" s="27"/>
    </row>
    <row r="140" spans="1:118" x14ac:dyDescent="0.2">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c r="BG140" s="27"/>
      <c r="BH140" s="27"/>
      <c r="BI140" s="27"/>
      <c r="BJ140" s="27"/>
      <c r="BK140" s="27"/>
      <c r="BL140" s="27"/>
      <c r="BM140" s="27"/>
      <c r="BN140" s="27"/>
      <c r="BO140" s="27"/>
      <c r="BP140" s="27"/>
      <c r="BQ140" s="27"/>
      <c r="BR140" s="27"/>
      <c r="BS140" s="27"/>
      <c r="BT140" s="27"/>
      <c r="BU140" s="27"/>
      <c r="BV140" s="27"/>
      <c r="BW140" s="27"/>
      <c r="BX140" s="27"/>
      <c r="BY140" s="27"/>
      <c r="BZ140" s="27"/>
      <c r="CA140" s="27"/>
      <c r="CB140" s="27"/>
      <c r="CC140" s="27"/>
      <c r="CD140" s="27"/>
      <c r="CE140" s="27"/>
      <c r="CF140" s="27"/>
      <c r="CG140" s="27"/>
      <c r="CH140" s="27"/>
      <c r="CI140" s="27"/>
      <c r="CJ140" s="27"/>
      <c r="CK140" s="27"/>
      <c r="CL140" s="27"/>
      <c r="CM140" s="27"/>
      <c r="CN140" s="27"/>
      <c r="CO140" s="27"/>
      <c r="CP140" s="27"/>
      <c r="CQ140" s="27"/>
      <c r="CR140" s="27"/>
      <c r="CS140" s="27"/>
      <c r="CT140" s="27"/>
      <c r="CU140" s="27"/>
      <c r="CV140" s="27"/>
      <c r="CW140" s="27"/>
      <c r="CX140" s="27"/>
      <c r="CY140" s="27"/>
      <c r="CZ140" s="27"/>
      <c r="DA140" s="27"/>
      <c r="DB140" s="27"/>
      <c r="DC140" s="27"/>
      <c r="DD140" s="27"/>
      <c r="DE140" s="27"/>
      <c r="DF140" s="27"/>
      <c r="DG140" s="27"/>
      <c r="DH140" s="27"/>
      <c r="DI140" s="27"/>
      <c r="DJ140" s="27"/>
      <c r="DK140" s="27"/>
      <c r="DL140" s="27"/>
      <c r="DM140" s="27"/>
      <c r="DN140" s="27"/>
    </row>
    <row r="141" spans="1:118" x14ac:dyDescent="0.2">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c r="BG141" s="27"/>
      <c r="BH141" s="27"/>
      <c r="BI141" s="27"/>
      <c r="BJ141" s="27"/>
      <c r="BK141" s="27"/>
      <c r="BL141" s="27"/>
      <c r="BM141" s="27"/>
      <c r="BN141" s="27"/>
      <c r="BO141" s="27"/>
      <c r="BP141" s="27"/>
      <c r="BQ141" s="27"/>
      <c r="BR141" s="27"/>
      <c r="BS141" s="27"/>
      <c r="BT141" s="27"/>
      <c r="BU141" s="27"/>
      <c r="BV141" s="27"/>
      <c r="BW141" s="27"/>
      <c r="BX141" s="27"/>
      <c r="BY141" s="27"/>
      <c r="BZ141" s="27"/>
      <c r="CA141" s="27"/>
      <c r="CB141" s="27"/>
      <c r="CC141" s="27"/>
      <c r="CD141" s="27"/>
      <c r="CE141" s="27"/>
      <c r="CF141" s="27"/>
      <c r="CG141" s="27"/>
      <c r="CH141" s="27"/>
      <c r="CI141" s="27"/>
      <c r="CJ141" s="27"/>
      <c r="CK141" s="27"/>
      <c r="CL141" s="27"/>
      <c r="CM141" s="27"/>
      <c r="CN141" s="27"/>
      <c r="CO141" s="27"/>
      <c r="CP141" s="27"/>
      <c r="CQ141" s="27"/>
      <c r="CR141" s="27"/>
      <c r="CS141" s="27"/>
      <c r="CT141" s="27"/>
      <c r="CU141" s="27"/>
      <c r="CV141" s="27"/>
      <c r="CW141" s="27"/>
      <c r="CX141" s="27"/>
      <c r="CY141" s="27"/>
      <c r="CZ141" s="27"/>
      <c r="DA141" s="27"/>
      <c r="DB141" s="27"/>
      <c r="DC141" s="27"/>
      <c r="DD141" s="27"/>
      <c r="DE141" s="27"/>
      <c r="DF141" s="27"/>
      <c r="DG141" s="27"/>
      <c r="DH141" s="27"/>
      <c r="DI141" s="27"/>
      <c r="DJ141" s="27"/>
      <c r="DK141" s="27"/>
      <c r="DL141" s="27"/>
      <c r="DM141" s="27"/>
      <c r="DN141" s="27"/>
    </row>
    <row r="142" spans="1:118" x14ac:dyDescent="0.2">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c r="BG142" s="27"/>
      <c r="BH142" s="27"/>
      <c r="BI142" s="27"/>
      <c r="BJ142" s="27"/>
      <c r="BK142" s="27"/>
      <c r="BL142" s="27"/>
      <c r="BM142" s="27"/>
      <c r="BN142" s="27"/>
      <c r="BO142" s="27"/>
      <c r="BP142" s="27"/>
      <c r="BQ142" s="27"/>
      <c r="BR142" s="27"/>
      <c r="BS142" s="27"/>
      <c r="BT142" s="27"/>
      <c r="BU142" s="27"/>
      <c r="BV142" s="27"/>
      <c r="BW142" s="27"/>
      <c r="BX142" s="27"/>
      <c r="BY142" s="27"/>
      <c r="BZ142" s="27"/>
      <c r="CA142" s="27"/>
      <c r="CB142" s="27"/>
      <c r="CC142" s="27"/>
      <c r="CD142" s="27"/>
      <c r="CE142" s="27"/>
      <c r="CF142" s="27"/>
      <c r="CG142" s="27"/>
      <c r="CH142" s="27"/>
      <c r="CI142" s="27"/>
      <c r="CJ142" s="27"/>
      <c r="CK142" s="27"/>
      <c r="CL142" s="27"/>
      <c r="CM142" s="27"/>
      <c r="CN142" s="27"/>
      <c r="CO142" s="27"/>
      <c r="CP142" s="27"/>
      <c r="CQ142" s="27"/>
      <c r="CR142" s="27"/>
      <c r="CS142" s="27"/>
      <c r="CT142" s="27"/>
      <c r="CU142" s="27"/>
      <c r="CV142" s="27"/>
      <c r="CW142" s="27"/>
      <c r="CX142" s="27"/>
      <c r="CY142" s="27"/>
      <c r="CZ142" s="27"/>
      <c r="DA142" s="27"/>
      <c r="DB142" s="27"/>
      <c r="DC142" s="27"/>
      <c r="DD142" s="27"/>
      <c r="DE142" s="27"/>
      <c r="DF142" s="27"/>
      <c r="DG142" s="27"/>
      <c r="DH142" s="27"/>
      <c r="DI142" s="27"/>
      <c r="DJ142" s="27"/>
      <c r="DK142" s="27"/>
      <c r="DL142" s="27"/>
      <c r="DM142" s="27"/>
      <c r="DN142" s="27"/>
    </row>
    <row r="143" spans="1:118" x14ac:dyDescent="0.2">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c r="BG143" s="27"/>
      <c r="BH143" s="27"/>
      <c r="BI143" s="27"/>
      <c r="BJ143" s="27"/>
      <c r="BK143" s="27"/>
      <c r="BL143" s="27"/>
      <c r="BM143" s="27"/>
      <c r="BN143" s="27"/>
      <c r="BO143" s="27"/>
      <c r="BP143" s="27"/>
      <c r="BQ143" s="27"/>
      <c r="BR143" s="27"/>
      <c r="BS143" s="27"/>
      <c r="BT143" s="27"/>
      <c r="BU143" s="27"/>
      <c r="BV143" s="27"/>
      <c r="BW143" s="27"/>
      <c r="BX143" s="27"/>
      <c r="BY143" s="27"/>
      <c r="BZ143" s="27"/>
      <c r="CA143" s="27"/>
      <c r="CB143" s="27"/>
      <c r="CC143" s="27"/>
      <c r="CD143" s="27"/>
      <c r="CE143" s="27"/>
      <c r="CF143" s="27"/>
      <c r="CG143" s="27"/>
      <c r="CH143" s="27"/>
      <c r="CI143" s="27"/>
      <c r="CJ143" s="27"/>
      <c r="CK143" s="27"/>
      <c r="CL143" s="27"/>
      <c r="CM143" s="27"/>
      <c r="CN143" s="27"/>
      <c r="CO143" s="27"/>
      <c r="CP143" s="27"/>
      <c r="CQ143" s="27"/>
      <c r="CR143" s="27"/>
      <c r="CS143" s="27"/>
      <c r="CT143" s="27"/>
      <c r="CU143" s="27"/>
      <c r="CV143" s="27"/>
      <c r="CW143" s="27"/>
      <c r="CX143" s="27"/>
      <c r="CY143" s="27"/>
      <c r="CZ143" s="27"/>
      <c r="DA143" s="27"/>
      <c r="DB143" s="27"/>
      <c r="DC143" s="27"/>
      <c r="DD143" s="27"/>
      <c r="DE143" s="27"/>
      <c r="DF143" s="27"/>
      <c r="DG143" s="27"/>
      <c r="DH143" s="27"/>
      <c r="DI143" s="27"/>
      <c r="DJ143" s="27"/>
      <c r="DK143" s="27"/>
      <c r="DL143" s="27"/>
      <c r="DM143" s="27"/>
      <c r="DN143" s="27"/>
    </row>
    <row r="144" spans="1:118" x14ac:dyDescent="0.2">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c r="BG144" s="27"/>
      <c r="BH144" s="27"/>
      <c r="BI144" s="27"/>
      <c r="BJ144" s="27"/>
      <c r="BK144" s="27"/>
      <c r="BL144" s="27"/>
      <c r="BM144" s="27"/>
      <c r="BN144" s="27"/>
      <c r="BO144" s="27"/>
      <c r="BP144" s="27"/>
      <c r="BQ144" s="27"/>
      <c r="BR144" s="27"/>
      <c r="BS144" s="27"/>
      <c r="BT144" s="27"/>
      <c r="BU144" s="27"/>
      <c r="BV144" s="27"/>
      <c r="BW144" s="27"/>
      <c r="BX144" s="27"/>
      <c r="BY144" s="27"/>
      <c r="BZ144" s="27"/>
      <c r="CA144" s="27"/>
      <c r="CB144" s="27"/>
      <c r="CC144" s="27"/>
      <c r="CD144" s="27"/>
      <c r="CE144" s="27"/>
      <c r="CF144" s="27"/>
      <c r="CG144" s="27"/>
      <c r="CH144" s="27"/>
      <c r="CI144" s="27"/>
      <c r="CJ144" s="27"/>
      <c r="CK144" s="27"/>
      <c r="CL144" s="27"/>
      <c r="CM144" s="27"/>
      <c r="CN144" s="27"/>
      <c r="CO144" s="27"/>
      <c r="CP144" s="27"/>
      <c r="CQ144" s="27"/>
      <c r="CR144" s="27"/>
      <c r="CS144" s="27"/>
      <c r="CT144" s="27"/>
      <c r="CU144" s="27"/>
      <c r="CV144" s="27"/>
      <c r="CW144" s="27"/>
      <c r="CX144" s="27"/>
      <c r="CY144" s="27"/>
      <c r="CZ144" s="27"/>
      <c r="DA144" s="27"/>
      <c r="DB144" s="27"/>
      <c r="DC144" s="27"/>
      <c r="DD144" s="27"/>
      <c r="DE144" s="27"/>
      <c r="DF144" s="27"/>
      <c r="DG144" s="27"/>
      <c r="DH144" s="27"/>
      <c r="DI144" s="27"/>
      <c r="DJ144" s="27"/>
      <c r="DK144" s="27"/>
      <c r="DL144" s="27"/>
      <c r="DM144" s="27"/>
      <c r="DN144" s="27"/>
    </row>
    <row r="145" spans="1:118" x14ac:dyDescent="0.2">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c r="BG145" s="27"/>
      <c r="BH145" s="27"/>
      <c r="BI145" s="27"/>
      <c r="BJ145" s="27"/>
      <c r="BK145" s="27"/>
      <c r="BL145" s="27"/>
      <c r="BM145" s="27"/>
      <c r="BN145" s="27"/>
      <c r="BO145" s="27"/>
      <c r="BP145" s="27"/>
      <c r="BQ145" s="27"/>
      <c r="BR145" s="27"/>
      <c r="BS145" s="27"/>
      <c r="BT145" s="27"/>
      <c r="BU145" s="27"/>
      <c r="BV145" s="27"/>
      <c r="BW145" s="27"/>
      <c r="BX145" s="27"/>
      <c r="BY145" s="27"/>
      <c r="BZ145" s="27"/>
      <c r="CA145" s="27"/>
      <c r="CB145" s="27"/>
      <c r="CC145" s="27"/>
      <c r="CD145" s="27"/>
      <c r="CE145" s="27"/>
      <c r="CF145" s="27"/>
      <c r="CG145" s="27"/>
      <c r="CH145" s="27"/>
      <c r="CI145" s="27"/>
      <c r="CJ145" s="27"/>
      <c r="CK145" s="27"/>
      <c r="CL145" s="27"/>
      <c r="CM145" s="27"/>
      <c r="CN145" s="27"/>
      <c r="CO145" s="27"/>
      <c r="CP145" s="27"/>
      <c r="CQ145" s="27"/>
      <c r="CR145" s="27"/>
      <c r="CS145" s="27"/>
      <c r="CT145" s="27"/>
      <c r="CU145" s="27"/>
      <c r="CV145" s="27"/>
      <c r="CW145" s="27"/>
      <c r="CX145" s="27"/>
      <c r="CY145" s="27"/>
      <c r="CZ145" s="27"/>
      <c r="DA145" s="27"/>
      <c r="DB145" s="27"/>
      <c r="DC145" s="27"/>
      <c r="DD145" s="27"/>
      <c r="DE145" s="27"/>
      <c r="DF145" s="27"/>
      <c r="DG145" s="27"/>
      <c r="DH145" s="27"/>
      <c r="DI145" s="27"/>
      <c r="DJ145" s="27"/>
      <c r="DK145" s="27"/>
      <c r="DL145" s="27"/>
      <c r="DM145" s="27"/>
      <c r="DN145" s="27"/>
    </row>
    <row r="146" spans="1:118" x14ac:dyDescent="0.2">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c r="BG146" s="27"/>
      <c r="BH146" s="27"/>
      <c r="BI146" s="27"/>
      <c r="BJ146" s="27"/>
      <c r="BK146" s="27"/>
      <c r="BL146" s="27"/>
      <c r="BM146" s="27"/>
      <c r="BN146" s="27"/>
      <c r="BO146" s="27"/>
      <c r="BP146" s="27"/>
      <c r="BQ146" s="27"/>
      <c r="BR146" s="27"/>
      <c r="BS146" s="27"/>
      <c r="BT146" s="27"/>
      <c r="BU146" s="27"/>
      <c r="BV146" s="27"/>
      <c r="BW146" s="27"/>
      <c r="BX146" s="27"/>
      <c r="BY146" s="27"/>
      <c r="BZ146" s="27"/>
      <c r="CA146" s="27"/>
      <c r="CB146" s="27"/>
      <c r="CC146" s="27"/>
      <c r="CD146" s="27"/>
      <c r="CE146" s="27"/>
      <c r="CF146" s="27"/>
      <c r="CG146" s="27"/>
      <c r="CH146" s="27"/>
      <c r="CI146" s="27"/>
      <c r="CJ146" s="27"/>
      <c r="CK146" s="27"/>
      <c r="CL146" s="27"/>
      <c r="CM146" s="27"/>
      <c r="CN146" s="27"/>
      <c r="CO146" s="27"/>
      <c r="CP146" s="27"/>
      <c r="CQ146" s="27"/>
      <c r="CR146" s="27"/>
      <c r="CS146" s="27"/>
      <c r="CT146" s="27"/>
      <c r="CU146" s="27"/>
      <c r="CV146" s="27"/>
      <c r="CW146" s="27"/>
      <c r="CX146" s="27"/>
      <c r="CY146" s="27"/>
      <c r="CZ146" s="27"/>
      <c r="DA146" s="27"/>
      <c r="DB146" s="27"/>
      <c r="DC146" s="27"/>
      <c r="DD146" s="27"/>
      <c r="DE146" s="27"/>
      <c r="DF146" s="27"/>
      <c r="DG146" s="27"/>
      <c r="DH146" s="27"/>
      <c r="DI146" s="27"/>
      <c r="DJ146" s="27"/>
      <c r="DK146" s="27"/>
      <c r="DL146" s="27"/>
      <c r="DM146" s="27"/>
      <c r="DN146" s="27"/>
    </row>
    <row r="147" spans="1:118" x14ac:dyDescent="0.2">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c r="BG147" s="27"/>
      <c r="BH147" s="27"/>
      <c r="BI147" s="27"/>
      <c r="BJ147" s="27"/>
      <c r="BK147" s="27"/>
      <c r="BL147" s="27"/>
      <c r="BM147" s="27"/>
      <c r="BN147" s="27"/>
      <c r="BO147" s="27"/>
      <c r="BP147" s="27"/>
      <c r="BQ147" s="27"/>
      <c r="BR147" s="27"/>
      <c r="BS147" s="27"/>
      <c r="BT147" s="27"/>
      <c r="BU147" s="27"/>
      <c r="BV147" s="27"/>
      <c r="BW147" s="27"/>
      <c r="BX147" s="27"/>
      <c r="BY147" s="27"/>
      <c r="BZ147" s="27"/>
      <c r="CA147" s="27"/>
      <c r="CB147" s="27"/>
      <c r="CC147" s="27"/>
      <c r="CD147" s="27"/>
      <c r="CE147" s="27"/>
      <c r="CF147" s="27"/>
      <c r="CG147" s="27"/>
      <c r="CH147" s="27"/>
      <c r="CI147" s="27"/>
      <c r="CJ147" s="27"/>
      <c r="CK147" s="27"/>
      <c r="CL147" s="27"/>
      <c r="CM147" s="27"/>
      <c r="CN147" s="27"/>
      <c r="CO147" s="27"/>
      <c r="CP147" s="27"/>
      <c r="CQ147" s="27"/>
      <c r="CR147" s="27"/>
      <c r="CS147" s="27"/>
      <c r="CT147" s="27"/>
      <c r="CU147" s="27"/>
      <c r="CV147" s="27"/>
      <c r="CW147" s="27"/>
      <c r="CX147" s="27"/>
      <c r="CY147" s="27"/>
      <c r="CZ147" s="27"/>
      <c r="DA147" s="27"/>
      <c r="DB147" s="27"/>
      <c r="DC147" s="27"/>
      <c r="DD147" s="27"/>
      <c r="DE147" s="27"/>
      <c r="DF147" s="27"/>
      <c r="DG147" s="27"/>
      <c r="DH147" s="27"/>
      <c r="DI147" s="27"/>
      <c r="DJ147" s="27"/>
      <c r="DK147" s="27"/>
      <c r="DL147" s="27"/>
      <c r="DM147" s="27"/>
      <c r="DN147" s="27"/>
    </row>
    <row r="148" spans="1:118" x14ac:dyDescent="0.2">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c r="BG148" s="27"/>
      <c r="BH148" s="27"/>
      <c r="BI148" s="27"/>
      <c r="BJ148" s="27"/>
      <c r="BK148" s="27"/>
      <c r="BL148" s="27"/>
      <c r="BM148" s="27"/>
      <c r="BN148" s="27"/>
      <c r="BO148" s="27"/>
      <c r="BP148" s="27"/>
      <c r="BQ148" s="27"/>
      <c r="BR148" s="27"/>
      <c r="BS148" s="27"/>
      <c r="BT148" s="27"/>
      <c r="BU148" s="27"/>
      <c r="BV148" s="27"/>
      <c r="BW148" s="27"/>
      <c r="BX148" s="27"/>
      <c r="BY148" s="27"/>
      <c r="BZ148" s="27"/>
      <c r="CA148" s="27"/>
      <c r="CB148" s="27"/>
      <c r="CC148" s="27"/>
      <c r="CD148" s="27"/>
      <c r="CE148" s="27"/>
      <c r="CF148" s="27"/>
      <c r="CG148" s="27"/>
      <c r="CH148" s="27"/>
      <c r="CI148" s="27"/>
      <c r="CJ148" s="27"/>
      <c r="CK148" s="27"/>
      <c r="CL148" s="27"/>
      <c r="CM148" s="27"/>
      <c r="CN148" s="27"/>
      <c r="CO148" s="27"/>
      <c r="CP148" s="27"/>
      <c r="CQ148" s="27"/>
      <c r="CR148" s="27"/>
      <c r="CS148" s="27"/>
      <c r="CT148" s="27"/>
      <c r="CU148" s="27"/>
      <c r="CV148" s="27"/>
      <c r="CW148" s="27"/>
      <c r="CX148" s="27"/>
      <c r="CY148" s="27"/>
      <c r="CZ148" s="27"/>
      <c r="DA148" s="27"/>
      <c r="DB148" s="27"/>
      <c r="DC148" s="27"/>
      <c r="DD148" s="27"/>
      <c r="DE148" s="27"/>
      <c r="DF148" s="27"/>
      <c r="DG148" s="27"/>
      <c r="DH148" s="27"/>
      <c r="DI148" s="27"/>
      <c r="DJ148" s="27"/>
      <c r="DK148" s="27"/>
      <c r="DL148" s="27"/>
      <c r="DM148" s="27"/>
      <c r="DN148" s="27"/>
    </row>
    <row r="149" spans="1:118" x14ac:dyDescent="0.2">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c r="BG149" s="27"/>
      <c r="BH149" s="27"/>
      <c r="BI149" s="27"/>
      <c r="BJ149" s="27"/>
      <c r="BK149" s="27"/>
      <c r="BL149" s="27"/>
      <c r="BM149" s="27"/>
      <c r="BN149" s="27"/>
      <c r="BO149" s="27"/>
      <c r="BP149" s="27"/>
      <c r="BQ149" s="27"/>
      <c r="BR149" s="27"/>
      <c r="BS149" s="27"/>
      <c r="BT149" s="27"/>
      <c r="BU149" s="27"/>
      <c r="BV149" s="27"/>
      <c r="BW149" s="27"/>
      <c r="BX149" s="27"/>
      <c r="BY149" s="27"/>
      <c r="BZ149" s="27"/>
      <c r="CA149" s="27"/>
      <c r="CB149" s="27"/>
      <c r="CC149" s="27"/>
      <c r="CD149" s="27"/>
      <c r="CE149" s="27"/>
      <c r="CF149" s="27"/>
      <c r="CG149" s="27"/>
      <c r="CH149" s="27"/>
      <c r="CI149" s="27"/>
      <c r="CJ149" s="27"/>
      <c r="CK149" s="27"/>
      <c r="CL149" s="27"/>
      <c r="CM149" s="27"/>
      <c r="CN149" s="27"/>
      <c r="CO149" s="27"/>
      <c r="CP149" s="27"/>
      <c r="CQ149" s="27"/>
      <c r="CR149" s="27"/>
      <c r="CS149" s="27"/>
      <c r="CT149" s="27"/>
      <c r="CU149" s="27"/>
      <c r="CV149" s="27"/>
      <c r="CW149" s="27"/>
      <c r="CX149" s="27"/>
      <c r="CY149" s="27"/>
      <c r="CZ149" s="27"/>
      <c r="DA149" s="27"/>
      <c r="DB149" s="27"/>
      <c r="DC149" s="27"/>
      <c r="DD149" s="27"/>
      <c r="DE149" s="27"/>
      <c r="DF149" s="27"/>
      <c r="DG149" s="27"/>
      <c r="DH149" s="27"/>
      <c r="DI149" s="27"/>
      <c r="DJ149" s="27"/>
      <c r="DK149" s="27"/>
      <c r="DL149" s="27"/>
      <c r="DM149" s="27"/>
      <c r="DN149" s="27"/>
    </row>
    <row r="150" spans="1:118" x14ac:dyDescent="0.2">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c r="BG150" s="27"/>
      <c r="BH150" s="27"/>
      <c r="BI150" s="27"/>
      <c r="BJ150" s="27"/>
      <c r="BK150" s="27"/>
      <c r="BL150" s="27"/>
      <c r="BM150" s="27"/>
      <c r="BN150" s="27"/>
      <c r="BO150" s="27"/>
      <c r="BP150" s="27"/>
      <c r="BQ150" s="27"/>
      <c r="BR150" s="27"/>
      <c r="BS150" s="27"/>
      <c r="BT150" s="27"/>
      <c r="BU150" s="27"/>
      <c r="BV150" s="27"/>
      <c r="BW150" s="27"/>
      <c r="BX150" s="27"/>
      <c r="BY150" s="27"/>
      <c r="BZ150" s="27"/>
      <c r="CA150" s="27"/>
      <c r="CB150" s="27"/>
      <c r="CC150" s="27"/>
      <c r="CD150" s="27"/>
      <c r="CE150" s="27"/>
      <c r="CF150" s="27"/>
      <c r="CG150" s="27"/>
      <c r="CH150" s="27"/>
      <c r="CI150" s="27"/>
      <c r="CJ150" s="27"/>
      <c r="CK150" s="27"/>
      <c r="CL150" s="27"/>
      <c r="CM150" s="27"/>
      <c r="CN150" s="27"/>
      <c r="CO150" s="27"/>
      <c r="CP150" s="27"/>
      <c r="CQ150" s="27"/>
      <c r="CR150" s="27"/>
      <c r="CS150" s="27"/>
      <c r="CT150" s="27"/>
      <c r="CU150" s="27"/>
      <c r="CV150" s="27"/>
      <c r="CW150" s="27"/>
      <c r="CX150" s="27"/>
      <c r="CY150" s="27"/>
      <c r="CZ150" s="27"/>
      <c r="DA150" s="27"/>
      <c r="DB150" s="27"/>
      <c r="DC150" s="27"/>
      <c r="DD150" s="27"/>
      <c r="DE150" s="27"/>
      <c r="DF150" s="27"/>
      <c r="DG150" s="27"/>
      <c r="DH150" s="27"/>
      <c r="DI150" s="27"/>
      <c r="DJ150" s="27"/>
      <c r="DK150" s="27"/>
      <c r="DL150" s="27"/>
      <c r="DM150" s="27"/>
      <c r="DN150" s="27"/>
    </row>
    <row r="151" spans="1:118" x14ac:dyDescent="0.2">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c r="BG151" s="27"/>
      <c r="BH151" s="27"/>
      <c r="BI151" s="27"/>
      <c r="BJ151" s="27"/>
      <c r="BK151" s="27"/>
      <c r="BL151" s="27"/>
      <c r="BM151" s="27"/>
      <c r="BN151" s="27"/>
      <c r="BO151" s="27"/>
      <c r="BP151" s="27"/>
      <c r="BQ151" s="27"/>
      <c r="BR151" s="27"/>
      <c r="BS151" s="27"/>
      <c r="BT151" s="27"/>
      <c r="BU151" s="27"/>
      <c r="BV151" s="27"/>
      <c r="BW151" s="27"/>
      <c r="BX151" s="27"/>
      <c r="BY151" s="27"/>
      <c r="BZ151" s="27"/>
      <c r="CA151" s="27"/>
      <c r="CB151" s="27"/>
      <c r="CC151" s="27"/>
      <c r="CD151" s="27"/>
      <c r="CE151" s="27"/>
      <c r="CF151" s="27"/>
      <c r="CG151" s="27"/>
      <c r="CH151" s="27"/>
      <c r="CI151" s="27"/>
      <c r="CJ151" s="27"/>
      <c r="CK151" s="27"/>
      <c r="CL151" s="27"/>
      <c r="CM151" s="27"/>
      <c r="CN151" s="27"/>
      <c r="CO151" s="27"/>
      <c r="CP151" s="27"/>
      <c r="CQ151" s="27"/>
      <c r="CR151" s="27"/>
      <c r="CS151" s="27"/>
      <c r="CT151" s="27"/>
      <c r="CU151" s="27"/>
      <c r="CV151" s="27"/>
      <c r="CW151" s="27"/>
      <c r="CX151" s="27"/>
      <c r="CY151" s="27"/>
      <c r="CZ151" s="27"/>
      <c r="DA151" s="27"/>
      <c r="DB151" s="27"/>
      <c r="DC151" s="27"/>
      <c r="DD151" s="27"/>
      <c r="DE151" s="27"/>
      <c r="DF151" s="27"/>
      <c r="DG151" s="27"/>
      <c r="DH151" s="27"/>
      <c r="DI151" s="27"/>
      <c r="DJ151" s="27"/>
      <c r="DK151" s="27"/>
      <c r="DL151" s="27"/>
      <c r="DM151" s="27"/>
      <c r="DN151" s="27"/>
    </row>
    <row r="152" spans="1:118" x14ac:dyDescent="0.2">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c r="BG152" s="27"/>
      <c r="BH152" s="27"/>
      <c r="BI152" s="27"/>
      <c r="BJ152" s="27"/>
      <c r="BK152" s="27"/>
      <c r="BL152" s="27"/>
      <c r="BM152" s="27"/>
      <c r="BN152" s="27"/>
      <c r="BO152" s="27"/>
      <c r="BP152" s="27"/>
      <c r="BQ152" s="27"/>
      <c r="BR152" s="27"/>
      <c r="BS152" s="27"/>
      <c r="BT152" s="27"/>
      <c r="BU152" s="27"/>
      <c r="BV152" s="27"/>
      <c r="BW152" s="27"/>
      <c r="BX152" s="27"/>
      <c r="BY152" s="27"/>
      <c r="BZ152" s="27"/>
      <c r="CA152" s="27"/>
      <c r="CB152" s="27"/>
      <c r="CC152" s="27"/>
      <c r="CD152" s="27"/>
      <c r="CE152" s="27"/>
      <c r="CF152" s="27"/>
      <c r="CG152" s="27"/>
      <c r="CH152" s="27"/>
      <c r="CI152" s="27"/>
      <c r="CJ152" s="27"/>
      <c r="CK152" s="27"/>
      <c r="CL152" s="27"/>
      <c r="CM152" s="27"/>
      <c r="CN152" s="27"/>
      <c r="CO152" s="27"/>
      <c r="CP152" s="27"/>
      <c r="CQ152" s="27"/>
      <c r="CR152" s="27"/>
      <c r="CS152" s="27"/>
      <c r="CT152" s="27"/>
      <c r="CU152" s="27"/>
      <c r="CV152" s="27"/>
      <c r="CW152" s="27"/>
      <c r="CX152" s="27"/>
      <c r="CY152" s="27"/>
      <c r="CZ152" s="27"/>
      <c r="DA152" s="27"/>
      <c r="DB152" s="27"/>
      <c r="DC152" s="27"/>
      <c r="DD152" s="27"/>
      <c r="DE152" s="27"/>
      <c r="DF152" s="27"/>
      <c r="DG152" s="27"/>
      <c r="DH152" s="27"/>
      <c r="DI152" s="27"/>
      <c r="DJ152" s="27"/>
      <c r="DK152" s="27"/>
      <c r="DL152" s="27"/>
      <c r="DM152" s="27"/>
      <c r="DN152" s="27"/>
    </row>
    <row r="153" spans="1:118" x14ac:dyDescent="0.2">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c r="BG153" s="27"/>
      <c r="BH153" s="27"/>
      <c r="BI153" s="27"/>
      <c r="BJ153" s="27"/>
      <c r="BK153" s="27"/>
      <c r="BL153" s="27"/>
      <c r="BM153" s="27"/>
      <c r="BN153" s="27"/>
      <c r="BO153" s="27"/>
      <c r="BP153" s="27"/>
      <c r="BQ153" s="27"/>
      <c r="BR153" s="27"/>
      <c r="BS153" s="27"/>
      <c r="BT153" s="27"/>
      <c r="BU153" s="27"/>
      <c r="BV153" s="27"/>
      <c r="BW153" s="27"/>
      <c r="BX153" s="27"/>
      <c r="BY153" s="27"/>
      <c r="BZ153" s="27"/>
      <c r="CA153" s="27"/>
      <c r="CB153" s="27"/>
      <c r="CC153" s="27"/>
      <c r="CD153" s="27"/>
      <c r="CE153" s="27"/>
      <c r="CF153" s="27"/>
      <c r="CG153" s="27"/>
      <c r="CH153" s="27"/>
      <c r="CI153" s="27"/>
      <c r="CJ153" s="27"/>
      <c r="CK153" s="27"/>
      <c r="CL153" s="27"/>
      <c r="CM153" s="27"/>
      <c r="CN153" s="27"/>
      <c r="CO153" s="27"/>
      <c r="CP153" s="27"/>
      <c r="CQ153" s="27"/>
      <c r="CR153" s="27"/>
      <c r="CS153" s="27"/>
      <c r="CT153" s="27"/>
      <c r="CU153" s="27"/>
      <c r="CV153" s="27"/>
      <c r="CW153" s="27"/>
      <c r="CX153" s="27"/>
      <c r="CY153" s="27"/>
      <c r="CZ153" s="27"/>
      <c r="DA153" s="27"/>
      <c r="DB153" s="27"/>
      <c r="DC153" s="27"/>
      <c r="DD153" s="27"/>
      <c r="DE153" s="27"/>
      <c r="DF153" s="27"/>
      <c r="DG153" s="27"/>
      <c r="DH153" s="27"/>
      <c r="DI153" s="27"/>
      <c r="DJ153" s="27"/>
      <c r="DK153" s="27"/>
      <c r="DL153" s="27"/>
      <c r="DM153" s="27"/>
      <c r="DN153" s="27"/>
    </row>
    <row r="154" spans="1:118" x14ac:dyDescent="0.2">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c r="BG154" s="27"/>
      <c r="BH154" s="27"/>
      <c r="BI154" s="27"/>
      <c r="BJ154" s="27"/>
      <c r="BK154" s="27"/>
      <c r="BL154" s="27"/>
      <c r="BM154" s="27"/>
      <c r="BN154" s="27"/>
      <c r="BO154" s="27"/>
      <c r="BP154" s="27"/>
      <c r="BQ154" s="27"/>
      <c r="BR154" s="27"/>
      <c r="BS154" s="27"/>
      <c r="BT154" s="27"/>
      <c r="BU154" s="27"/>
      <c r="BV154" s="27"/>
      <c r="BW154" s="27"/>
      <c r="BX154" s="27"/>
      <c r="BY154" s="27"/>
      <c r="BZ154" s="27"/>
      <c r="CA154" s="27"/>
      <c r="CB154" s="27"/>
      <c r="CC154" s="27"/>
      <c r="CD154" s="27"/>
      <c r="CE154" s="27"/>
      <c r="CF154" s="27"/>
      <c r="CG154" s="27"/>
      <c r="CH154" s="27"/>
      <c r="CI154" s="27"/>
      <c r="CJ154" s="27"/>
      <c r="CK154" s="27"/>
      <c r="CL154" s="27"/>
      <c r="CM154" s="27"/>
      <c r="CN154" s="27"/>
      <c r="CO154" s="27"/>
      <c r="CP154" s="27"/>
      <c r="CQ154" s="27"/>
      <c r="CR154" s="27"/>
      <c r="CS154" s="27"/>
      <c r="CT154" s="27"/>
      <c r="CU154" s="27"/>
      <c r="CV154" s="27"/>
      <c r="CW154" s="27"/>
      <c r="CX154" s="27"/>
      <c r="CY154" s="27"/>
      <c r="CZ154" s="27"/>
      <c r="DA154" s="27"/>
      <c r="DB154" s="27"/>
      <c r="DC154" s="27"/>
      <c r="DD154" s="27"/>
      <c r="DE154" s="27"/>
      <c r="DF154" s="27"/>
      <c r="DG154" s="27"/>
      <c r="DH154" s="27"/>
      <c r="DI154" s="27"/>
      <c r="DJ154" s="27"/>
      <c r="DK154" s="27"/>
      <c r="DL154" s="27"/>
      <c r="DM154" s="27"/>
      <c r="DN154" s="27"/>
    </row>
    <row r="155" spans="1:118" x14ac:dyDescent="0.2">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c r="BG155" s="27"/>
      <c r="BH155" s="27"/>
      <c r="BI155" s="27"/>
      <c r="BJ155" s="27"/>
      <c r="BK155" s="27"/>
      <c r="BL155" s="27"/>
      <c r="BM155" s="27"/>
      <c r="BN155" s="27"/>
      <c r="BO155" s="27"/>
      <c r="BP155" s="27"/>
      <c r="BQ155" s="27"/>
      <c r="BR155" s="27"/>
      <c r="BS155" s="27"/>
      <c r="BT155" s="27"/>
      <c r="BU155" s="27"/>
      <c r="BV155" s="27"/>
      <c r="BW155" s="27"/>
      <c r="BX155" s="27"/>
      <c r="BY155" s="27"/>
      <c r="BZ155" s="27"/>
      <c r="CA155" s="27"/>
      <c r="CB155" s="27"/>
      <c r="CC155" s="27"/>
      <c r="CD155" s="27"/>
      <c r="CE155" s="27"/>
      <c r="CF155" s="27"/>
      <c r="CG155" s="27"/>
      <c r="CH155" s="27"/>
      <c r="CI155" s="27"/>
      <c r="CJ155" s="27"/>
      <c r="CK155" s="27"/>
      <c r="CL155" s="27"/>
      <c r="CM155" s="27"/>
      <c r="CN155" s="27"/>
      <c r="CO155" s="27"/>
      <c r="CP155" s="27"/>
      <c r="CQ155" s="27"/>
      <c r="CR155" s="27"/>
      <c r="CS155" s="27"/>
      <c r="CT155" s="27"/>
      <c r="CU155" s="27"/>
      <c r="CV155" s="27"/>
      <c r="CW155" s="27"/>
      <c r="CX155" s="27"/>
      <c r="CY155" s="27"/>
      <c r="CZ155" s="27"/>
      <c r="DA155" s="27"/>
      <c r="DB155" s="27"/>
      <c r="DC155" s="27"/>
      <c r="DD155" s="27"/>
      <c r="DE155" s="27"/>
      <c r="DF155" s="27"/>
      <c r="DG155" s="27"/>
      <c r="DH155" s="27"/>
      <c r="DI155" s="27"/>
      <c r="DJ155" s="27"/>
      <c r="DK155" s="27"/>
      <c r="DL155" s="27"/>
      <c r="DM155" s="27"/>
      <c r="DN155" s="27"/>
    </row>
    <row r="156" spans="1:118" x14ac:dyDescent="0.2">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7"/>
      <c r="DC156" s="27"/>
      <c r="DD156" s="27"/>
      <c r="DE156" s="27"/>
      <c r="DF156" s="27"/>
      <c r="DG156" s="27"/>
      <c r="DH156" s="27"/>
      <c r="DI156" s="27"/>
      <c r="DJ156" s="27"/>
      <c r="DK156" s="27"/>
      <c r="DL156" s="27"/>
      <c r="DM156" s="27"/>
      <c r="DN156" s="27"/>
    </row>
    <row r="157" spans="1:118" x14ac:dyDescent="0.2">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c r="BG157" s="27"/>
      <c r="BH157" s="27"/>
      <c r="BI157" s="27"/>
      <c r="BJ157" s="27"/>
      <c r="BK157" s="27"/>
      <c r="BL157" s="27"/>
      <c r="BM157" s="27"/>
      <c r="BN157" s="27"/>
      <c r="BO157" s="27"/>
      <c r="BP157" s="27"/>
      <c r="BQ157" s="27"/>
      <c r="BR157" s="27"/>
      <c r="BS157" s="27"/>
      <c r="BT157" s="27"/>
      <c r="BU157" s="27"/>
      <c r="BV157" s="27"/>
      <c r="BW157" s="27"/>
      <c r="BX157" s="27"/>
      <c r="BY157" s="27"/>
      <c r="BZ157" s="27"/>
      <c r="CA157" s="27"/>
      <c r="CB157" s="27"/>
      <c r="CC157" s="27"/>
      <c r="CD157" s="27"/>
      <c r="CE157" s="27"/>
      <c r="CF157" s="27"/>
      <c r="CG157" s="27"/>
      <c r="CH157" s="27"/>
      <c r="CI157" s="27"/>
      <c r="CJ157" s="27"/>
      <c r="CK157" s="27"/>
      <c r="CL157" s="27"/>
      <c r="CM157" s="27"/>
      <c r="CN157" s="27"/>
      <c r="CO157" s="27"/>
      <c r="CP157" s="27"/>
      <c r="CQ157" s="27"/>
      <c r="CR157" s="27"/>
      <c r="CS157" s="27"/>
      <c r="CT157" s="27"/>
      <c r="CU157" s="27"/>
      <c r="CV157" s="27"/>
      <c r="CW157" s="27"/>
      <c r="CX157" s="27"/>
      <c r="CY157" s="27"/>
      <c r="CZ157" s="27"/>
      <c r="DA157" s="27"/>
      <c r="DB157" s="27"/>
      <c r="DC157" s="27"/>
      <c r="DD157" s="27"/>
      <c r="DE157" s="27"/>
      <c r="DF157" s="27"/>
      <c r="DG157" s="27"/>
      <c r="DH157" s="27"/>
      <c r="DI157" s="27"/>
      <c r="DJ157" s="27"/>
      <c r="DK157" s="27"/>
      <c r="DL157" s="27"/>
      <c r="DM157" s="27"/>
      <c r="DN157" s="27"/>
    </row>
    <row r="158" spans="1:118" x14ac:dyDescent="0.2">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c r="BG158" s="27"/>
      <c r="BH158" s="27"/>
      <c r="BI158" s="27"/>
      <c r="BJ158" s="27"/>
      <c r="BK158" s="27"/>
      <c r="BL158" s="27"/>
      <c r="BM158" s="27"/>
      <c r="BN158" s="27"/>
      <c r="BO158" s="27"/>
      <c r="BP158" s="27"/>
      <c r="BQ158" s="27"/>
      <c r="BR158" s="27"/>
      <c r="BS158" s="27"/>
      <c r="BT158" s="27"/>
      <c r="BU158" s="27"/>
      <c r="BV158" s="27"/>
      <c r="BW158" s="27"/>
      <c r="BX158" s="27"/>
      <c r="BY158" s="27"/>
      <c r="BZ158" s="27"/>
      <c r="CA158" s="27"/>
      <c r="CB158" s="27"/>
      <c r="CC158" s="27"/>
      <c r="CD158" s="27"/>
      <c r="CE158" s="27"/>
      <c r="CF158" s="27"/>
      <c r="CG158" s="27"/>
      <c r="CH158" s="27"/>
      <c r="CI158" s="27"/>
      <c r="CJ158" s="27"/>
      <c r="CK158" s="27"/>
      <c r="CL158" s="27"/>
      <c r="CM158" s="27"/>
      <c r="CN158" s="27"/>
      <c r="CO158" s="27"/>
      <c r="CP158" s="27"/>
      <c r="CQ158" s="27"/>
      <c r="CR158" s="27"/>
      <c r="CS158" s="27"/>
      <c r="CT158" s="27"/>
      <c r="CU158" s="27"/>
      <c r="CV158" s="27"/>
      <c r="CW158" s="27"/>
      <c r="CX158" s="27"/>
      <c r="CY158" s="27"/>
      <c r="CZ158" s="27"/>
      <c r="DA158" s="27"/>
      <c r="DB158" s="27"/>
      <c r="DC158" s="27"/>
      <c r="DD158" s="27"/>
      <c r="DE158" s="27"/>
      <c r="DF158" s="27"/>
      <c r="DG158" s="27"/>
      <c r="DH158" s="27"/>
      <c r="DI158" s="27"/>
      <c r="DJ158" s="27"/>
      <c r="DK158" s="27"/>
      <c r="DL158" s="27"/>
      <c r="DM158" s="27"/>
      <c r="DN158" s="27"/>
    </row>
    <row r="159" spans="1:118" x14ac:dyDescent="0.2">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c r="BG159" s="27"/>
      <c r="BH159" s="27"/>
      <c r="BI159" s="27"/>
      <c r="BJ159" s="27"/>
      <c r="BK159" s="27"/>
      <c r="BL159" s="27"/>
      <c r="BM159" s="27"/>
      <c r="BN159" s="27"/>
      <c r="BO159" s="27"/>
      <c r="BP159" s="27"/>
      <c r="BQ159" s="27"/>
      <c r="BR159" s="27"/>
      <c r="BS159" s="27"/>
      <c r="BT159" s="27"/>
      <c r="BU159" s="27"/>
      <c r="BV159" s="27"/>
      <c r="BW159" s="27"/>
      <c r="BX159" s="27"/>
      <c r="BY159" s="27"/>
      <c r="BZ159" s="27"/>
      <c r="CA159" s="27"/>
      <c r="CB159" s="27"/>
      <c r="CC159" s="27"/>
      <c r="CD159" s="27"/>
      <c r="CE159" s="27"/>
      <c r="CF159" s="27"/>
      <c r="CG159" s="27"/>
      <c r="CH159" s="27"/>
      <c r="CI159" s="27"/>
      <c r="CJ159" s="27"/>
      <c r="CK159" s="27"/>
      <c r="CL159" s="27"/>
      <c r="CM159" s="27"/>
      <c r="CN159" s="27"/>
      <c r="CO159" s="27"/>
      <c r="CP159" s="27"/>
      <c r="CQ159" s="27"/>
      <c r="CR159" s="27"/>
      <c r="CS159" s="27"/>
      <c r="CT159" s="27"/>
      <c r="CU159" s="27"/>
      <c r="CV159" s="27"/>
      <c r="CW159" s="27"/>
      <c r="CX159" s="27"/>
      <c r="CY159" s="27"/>
      <c r="CZ159" s="27"/>
      <c r="DA159" s="27"/>
      <c r="DB159" s="27"/>
      <c r="DC159" s="27"/>
      <c r="DD159" s="27"/>
      <c r="DE159" s="27"/>
      <c r="DF159" s="27"/>
      <c r="DG159" s="27"/>
      <c r="DH159" s="27"/>
      <c r="DI159" s="27"/>
      <c r="DJ159" s="27"/>
      <c r="DK159" s="27"/>
      <c r="DL159" s="27"/>
      <c r="DM159" s="27"/>
      <c r="DN159" s="27"/>
    </row>
    <row r="160" spans="1:118" x14ac:dyDescent="0.2">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c r="BG160" s="27"/>
      <c r="BH160" s="27"/>
      <c r="BI160" s="27"/>
      <c r="BJ160" s="27"/>
      <c r="BK160" s="27"/>
      <c r="BL160" s="27"/>
      <c r="BM160" s="27"/>
      <c r="BN160" s="27"/>
      <c r="BO160" s="27"/>
      <c r="BP160" s="27"/>
      <c r="BQ160" s="27"/>
      <c r="BR160" s="27"/>
      <c r="BS160" s="27"/>
      <c r="BT160" s="27"/>
      <c r="BU160" s="27"/>
      <c r="BV160" s="27"/>
      <c r="BW160" s="27"/>
      <c r="BX160" s="27"/>
      <c r="BY160" s="27"/>
      <c r="BZ160" s="27"/>
      <c r="CA160" s="27"/>
      <c r="CB160" s="27"/>
      <c r="CC160" s="27"/>
      <c r="CD160" s="27"/>
      <c r="CE160" s="27"/>
      <c r="CF160" s="27"/>
      <c r="CG160" s="27"/>
      <c r="CH160" s="27"/>
      <c r="CI160" s="27"/>
      <c r="CJ160" s="27"/>
      <c r="CK160" s="27"/>
      <c r="CL160" s="27"/>
      <c r="CM160" s="27"/>
      <c r="CN160" s="27"/>
      <c r="CO160" s="27"/>
      <c r="CP160" s="27"/>
      <c r="CQ160" s="27"/>
      <c r="CR160" s="27"/>
      <c r="CS160" s="27"/>
      <c r="CT160" s="27"/>
      <c r="CU160" s="27"/>
      <c r="CV160" s="27"/>
      <c r="CW160" s="27"/>
      <c r="CX160" s="27"/>
      <c r="CY160" s="27"/>
      <c r="CZ160" s="27"/>
      <c r="DA160" s="27"/>
      <c r="DB160" s="27"/>
      <c r="DC160" s="27"/>
      <c r="DD160" s="27"/>
      <c r="DE160" s="27"/>
      <c r="DF160" s="27"/>
      <c r="DG160" s="27"/>
      <c r="DH160" s="27"/>
      <c r="DI160" s="27"/>
      <c r="DJ160" s="27"/>
      <c r="DK160" s="27"/>
      <c r="DL160" s="27"/>
      <c r="DM160" s="27"/>
      <c r="DN160" s="27"/>
    </row>
    <row r="161" spans="1:118" x14ac:dyDescent="0.2">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c r="BG161" s="27"/>
      <c r="BH161" s="27"/>
      <c r="BI161" s="27"/>
      <c r="BJ161" s="27"/>
      <c r="BK161" s="27"/>
      <c r="BL161" s="27"/>
      <c r="BM161" s="27"/>
      <c r="BN161" s="27"/>
      <c r="BO161" s="27"/>
      <c r="BP161" s="27"/>
      <c r="BQ161" s="27"/>
      <c r="BR161" s="27"/>
      <c r="BS161" s="27"/>
      <c r="BT161" s="27"/>
      <c r="BU161" s="27"/>
      <c r="BV161" s="27"/>
      <c r="BW161" s="27"/>
      <c r="BX161" s="27"/>
      <c r="BY161" s="27"/>
      <c r="BZ161" s="27"/>
      <c r="CA161" s="27"/>
      <c r="CB161" s="27"/>
      <c r="CC161" s="27"/>
      <c r="CD161" s="27"/>
      <c r="CE161" s="27"/>
      <c r="CF161" s="27"/>
      <c r="CG161" s="27"/>
      <c r="CH161" s="27"/>
      <c r="CI161" s="27"/>
      <c r="CJ161" s="27"/>
      <c r="CK161" s="27"/>
      <c r="CL161" s="27"/>
      <c r="CM161" s="27"/>
      <c r="CN161" s="27"/>
      <c r="CO161" s="27"/>
      <c r="CP161" s="27"/>
      <c r="CQ161" s="27"/>
      <c r="CR161" s="27"/>
      <c r="CS161" s="27"/>
      <c r="CT161" s="27"/>
      <c r="CU161" s="27"/>
      <c r="CV161" s="27"/>
      <c r="CW161" s="27"/>
      <c r="CX161" s="27"/>
      <c r="CY161" s="27"/>
      <c r="CZ161" s="27"/>
      <c r="DA161" s="27"/>
      <c r="DB161" s="27"/>
      <c r="DC161" s="27"/>
      <c r="DD161" s="27"/>
      <c r="DE161" s="27"/>
      <c r="DF161" s="27"/>
      <c r="DG161" s="27"/>
      <c r="DH161" s="27"/>
      <c r="DI161" s="27"/>
      <c r="DJ161" s="27"/>
      <c r="DK161" s="27"/>
      <c r="DL161" s="27"/>
      <c r="DM161" s="27"/>
      <c r="DN161" s="27"/>
    </row>
    <row r="162" spans="1:118" x14ac:dyDescent="0.2">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c r="BG162" s="27"/>
      <c r="BH162" s="27"/>
      <c r="BI162" s="27"/>
      <c r="BJ162" s="27"/>
      <c r="BK162" s="27"/>
      <c r="BL162" s="27"/>
      <c r="BM162" s="27"/>
      <c r="BN162" s="27"/>
      <c r="BO162" s="27"/>
      <c r="BP162" s="27"/>
      <c r="BQ162" s="27"/>
      <c r="BR162" s="27"/>
      <c r="BS162" s="27"/>
      <c r="BT162" s="27"/>
      <c r="BU162" s="27"/>
      <c r="BV162" s="27"/>
      <c r="BW162" s="27"/>
      <c r="BX162" s="27"/>
      <c r="BY162" s="27"/>
      <c r="BZ162" s="27"/>
      <c r="CA162" s="27"/>
      <c r="CB162" s="27"/>
      <c r="CC162" s="27"/>
      <c r="CD162" s="27"/>
      <c r="CE162" s="27"/>
      <c r="CF162" s="27"/>
      <c r="CG162" s="27"/>
      <c r="CH162" s="27"/>
      <c r="CI162" s="27"/>
      <c r="CJ162" s="27"/>
      <c r="CK162" s="27"/>
      <c r="CL162" s="27"/>
      <c r="CM162" s="27"/>
      <c r="CN162" s="27"/>
      <c r="CO162" s="27"/>
      <c r="CP162" s="27"/>
      <c r="CQ162" s="27"/>
      <c r="CR162" s="27"/>
      <c r="CS162" s="27"/>
      <c r="CT162" s="27"/>
      <c r="CU162" s="27"/>
      <c r="CV162" s="27"/>
      <c r="CW162" s="27"/>
      <c r="CX162" s="27"/>
      <c r="CY162" s="27"/>
      <c r="CZ162" s="27"/>
      <c r="DA162" s="27"/>
      <c r="DB162" s="27"/>
      <c r="DC162" s="27"/>
      <c r="DD162" s="27"/>
      <c r="DE162" s="27"/>
      <c r="DF162" s="27"/>
      <c r="DG162" s="27"/>
      <c r="DH162" s="27"/>
      <c r="DI162" s="27"/>
      <c r="DJ162" s="27"/>
      <c r="DK162" s="27"/>
      <c r="DL162" s="27"/>
      <c r="DM162" s="27"/>
      <c r="DN162" s="27"/>
    </row>
    <row r="163" spans="1:118" x14ac:dyDescent="0.2">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c r="BG163" s="27"/>
      <c r="BH163" s="27"/>
      <c r="BI163" s="27"/>
      <c r="BJ163" s="27"/>
      <c r="BK163" s="27"/>
      <c r="BL163" s="27"/>
      <c r="BM163" s="27"/>
      <c r="BN163" s="27"/>
      <c r="BO163" s="27"/>
      <c r="BP163" s="27"/>
      <c r="BQ163" s="27"/>
      <c r="BR163" s="27"/>
      <c r="BS163" s="27"/>
      <c r="BT163" s="27"/>
      <c r="BU163" s="27"/>
      <c r="BV163" s="27"/>
      <c r="BW163" s="27"/>
      <c r="BX163" s="27"/>
      <c r="BY163" s="27"/>
      <c r="BZ163" s="27"/>
      <c r="CA163" s="27"/>
      <c r="CB163" s="27"/>
      <c r="CC163" s="27"/>
      <c r="CD163" s="27"/>
      <c r="CE163" s="27"/>
      <c r="CF163" s="27"/>
      <c r="CG163" s="27"/>
      <c r="CH163" s="27"/>
      <c r="CI163" s="27"/>
      <c r="CJ163" s="27"/>
      <c r="CK163" s="27"/>
      <c r="CL163" s="27"/>
      <c r="CM163" s="27"/>
      <c r="CN163" s="27"/>
      <c r="CO163" s="27"/>
      <c r="CP163" s="27"/>
      <c r="CQ163" s="27"/>
      <c r="CR163" s="27"/>
      <c r="CS163" s="27"/>
      <c r="CT163" s="27"/>
      <c r="CU163" s="27"/>
      <c r="CV163" s="27"/>
      <c r="CW163" s="27"/>
      <c r="CX163" s="27"/>
      <c r="CY163" s="27"/>
      <c r="CZ163" s="27"/>
      <c r="DA163" s="27"/>
      <c r="DB163" s="27"/>
      <c r="DC163" s="27"/>
      <c r="DD163" s="27"/>
      <c r="DE163" s="27"/>
      <c r="DF163" s="27"/>
      <c r="DG163" s="27"/>
      <c r="DH163" s="27"/>
      <c r="DI163" s="27"/>
      <c r="DJ163" s="27"/>
      <c r="DK163" s="27"/>
      <c r="DL163" s="27"/>
      <c r="DM163" s="27"/>
      <c r="DN163" s="27"/>
    </row>
    <row r="164" spans="1:118" x14ac:dyDescent="0.2">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c r="BG164" s="27"/>
      <c r="BH164" s="27"/>
      <c r="BI164" s="27"/>
      <c r="BJ164" s="27"/>
      <c r="BK164" s="27"/>
      <c r="BL164" s="27"/>
      <c r="BM164" s="27"/>
      <c r="BN164" s="27"/>
      <c r="BO164" s="27"/>
      <c r="BP164" s="27"/>
      <c r="BQ164" s="27"/>
      <c r="BR164" s="27"/>
      <c r="BS164" s="27"/>
      <c r="BT164" s="27"/>
      <c r="BU164" s="27"/>
      <c r="BV164" s="27"/>
      <c r="BW164" s="27"/>
      <c r="BX164" s="27"/>
      <c r="BY164" s="27"/>
      <c r="BZ164" s="27"/>
      <c r="CA164" s="27"/>
      <c r="CB164" s="27"/>
      <c r="CC164" s="27"/>
      <c r="CD164" s="27"/>
      <c r="CE164" s="27"/>
      <c r="CF164" s="27"/>
      <c r="CG164" s="27"/>
      <c r="CH164" s="27"/>
      <c r="CI164" s="27"/>
      <c r="CJ164" s="27"/>
      <c r="CK164" s="27"/>
      <c r="CL164" s="27"/>
      <c r="CM164" s="27"/>
      <c r="CN164" s="27"/>
      <c r="CO164" s="27"/>
      <c r="CP164" s="27"/>
      <c r="CQ164" s="27"/>
      <c r="CR164" s="27"/>
      <c r="CS164" s="27"/>
      <c r="CT164" s="27"/>
      <c r="CU164" s="27"/>
      <c r="CV164" s="27"/>
      <c r="CW164" s="27"/>
      <c r="CX164" s="27"/>
      <c r="CY164" s="27"/>
      <c r="CZ164" s="27"/>
      <c r="DA164" s="27"/>
      <c r="DB164" s="27"/>
      <c r="DC164" s="27"/>
      <c r="DD164" s="27"/>
      <c r="DE164" s="27"/>
      <c r="DF164" s="27"/>
      <c r="DG164" s="27"/>
      <c r="DH164" s="27"/>
      <c r="DI164" s="27"/>
      <c r="DJ164" s="27"/>
      <c r="DK164" s="27"/>
      <c r="DL164" s="27"/>
      <c r="DM164" s="27"/>
      <c r="DN164" s="27"/>
    </row>
    <row r="165" spans="1:118" x14ac:dyDescent="0.2">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c r="BG165" s="27"/>
      <c r="BH165" s="27"/>
      <c r="BI165" s="27"/>
      <c r="BJ165" s="27"/>
      <c r="BK165" s="27"/>
      <c r="BL165" s="27"/>
      <c r="BM165" s="27"/>
      <c r="BN165" s="27"/>
      <c r="BO165" s="27"/>
      <c r="BP165" s="27"/>
      <c r="BQ165" s="27"/>
      <c r="BR165" s="27"/>
      <c r="BS165" s="27"/>
      <c r="BT165" s="27"/>
      <c r="BU165" s="27"/>
      <c r="BV165" s="27"/>
      <c r="BW165" s="27"/>
      <c r="BX165" s="27"/>
      <c r="BY165" s="27"/>
      <c r="BZ165" s="27"/>
      <c r="CA165" s="27"/>
      <c r="CB165" s="27"/>
      <c r="CC165" s="27"/>
      <c r="CD165" s="27"/>
      <c r="CE165" s="27"/>
      <c r="CF165" s="27"/>
      <c r="CG165" s="27"/>
      <c r="CH165" s="27"/>
      <c r="CI165" s="27"/>
      <c r="CJ165" s="27"/>
      <c r="CK165" s="27"/>
      <c r="CL165" s="27"/>
      <c r="CM165" s="27"/>
      <c r="CN165" s="27"/>
      <c r="CO165" s="27"/>
      <c r="CP165" s="27"/>
      <c r="CQ165" s="27"/>
      <c r="CR165" s="27"/>
      <c r="CS165" s="27"/>
      <c r="CT165" s="27"/>
      <c r="CU165" s="27"/>
      <c r="CV165" s="27"/>
      <c r="CW165" s="27"/>
      <c r="CX165" s="27"/>
      <c r="CY165" s="27"/>
      <c r="CZ165" s="27"/>
      <c r="DA165" s="27"/>
      <c r="DB165" s="27"/>
      <c r="DC165" s="27"/>
      <c r="DD165" s="27"/>
      <c r="DE165" s="27"/>
      <c r="DF165" s="27"/>
      <c r="DG165" s="27"/>
      <c r="DH165" s="27"/>
      <c r="DI165" s="27"/>
      <c r="DJ165" s="27"/>
      <c r="DK165" s="27"/>
      <c r="DL165" s="27"/>
      <c r="DM165" s="27"/>
      <c r="DN165" s="27"/>
    </row>
    <row r="166" spans="1:118" x14ac:dyDescent="0.2">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c r="BG166" s="27"/>
      <c r="BH166" s="27"/>
      <c r="BI166" s="27"/>
      <c r="BJ166" s="27"/>
      <c r="BK166" s="27"/>
      <c r="BL166" s="27"/>
      <c r="BM166" s="27"/>
      <c r="BN166" s="27"/>
      <c r="BO166" s="27"/>
      <c r="BP166" s="27"/>
      <c r="BQ166" s="27"/>
      <c r="BR166" s="27"/>
      <c r="BS166" s="27"/>
      <c r="BT166" s="27"/>
      <c r="BU166" s="27"/>
      <c r="BV166" s="27"/>
      <c r="BW166" s="27"/>
      <c r="BX166" s="27"/>
      <c r="BY166" s="27"/>
      <c r="BZ166" s="27"/>
      <c r="CA166" s="27"/>
      <c r="CB166" s="27"/>
      <c r="CC166" s="27"/>
      <c r="CD166" s="27"/>
      <c r="CE166" s="27"/>
      <c r="CF166" s="27"/>
      <c r="CG166" s="27"/>
      <c r="CH166" s="27"/>
      <c r="CI166" s="27"/>
      <c r="CJ166" s="27"/>
      <c r="CK166" s="27"/>
      <c r="CL166" s="27"/>
      <c r="CM166" s="27"/>
      <c r="CN166" s="27"/>
      <c r="CO166" s="27"/>
      <c r="CP166" s="27"/>
      <c r="CQ166" s="27"/>
      <c r="CR166" s="27"/>
      <c r="CS166" s="27"/>
      <c r="CT166" s="27"/>
      <c r="CU166" s="27"/>
      <c r="CV166" s="27"/>
      <c r="CW166" s="27"/>
      <c r="CX166" s="27"/>
      <c r="CY166" s="27"/>
      <c r="CZ166" s="27"/>
      <c r="DA166" s="27"/>
      <c r="DB166" s="27"/>
      <c r="DC166" s="27"/>
      <c r="DD166" s="27"/>
      <c r="DE166" s="27"/>
      <c r="DF166" s="27"/>
      <c r="DG166" s="27"/>
      <c r="DH166" s="27"/>
      <c r="DI166" s="27"/>
      <c r="DJ166" s="27"/>
      <c r="DK166" s="27"/>
      <c r="DL166" s="27"/>
      <c r="DM166" s="27"/>
      <c r="DN166" s="27"/>
    </row>
    <row r="167" spans="1:118" x14ac:dyDescent="0.2">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c r="BG167" s="27"/>
      <c r="BH167" s="27"/>
      <c r="BI167" s="27"/>
      <c r="BJ167" s="27"/>
      <c r="BK167" s="27"/>
      <c r="BL167" s="27"/>
      <c r="BM167" s="27"/>
      <c r="BN167" s="27"/>
      <c r="BO167" s="27"/>
      <c r="BP167" s="27"/>
      <c r="BQ167" s="27"/>
      <c r="BR167" s="27"/>
      <c r="BS167" s="27"/>
      <c r="BT167" s="27"/>
      <c r="BU167" s="27"/>
      <c r="BV167" s="27"/>
      <c r="BW167" s="27"/>
      <c r="BX167" s="27"/>
      <c r="BY167" s="27"/>
      <c r="BZ167" s="27"/>
      <c r="CA167" s="27"/>
      <c r="CB167" s="27"/>
      <c r="CC167" s="27"/>
      <c r="CD167" s="27"/>
      <c r="CE167" s="27"/>
      <c r="CF167" s="27"/>
      <c r="CG167" s="27"/>
      <c r="CH167" s="27"/>
      <c r="CI167" s="27"/>
      <c r="CJ167" s="27"/>
      <c r="CK167" s="27"/>
      <c r="CL167" s="27"/>
      <c r="CM167" s="27"/>
      <c r="CN167" s="27"/>
      <c r="CO167" s="27"/>
      <c r="CP167" s="27"/>
      <c r="CQ167" s="27"/>
      <c r="CR167" s="27"/>
      <c r="CS167" s="27"/>
      <c r="CT167" s="27"/>
      <c r="CU167" s="27"/>
      <c r="CV167" s="27"/>
      <c r="CW167" s="27"/>
      <c r="CX167" s="27"/>
      <c r="CY167" s="27"/>
      <c r="CZ167" s="27"/>
      <c r="DA167" s="27"/>
      <c r="DB167" s="27"/>
      <c r="DC167" s="27"/>
      <c r="DD167" s="27"/>
      <c r="DE167" s="27"/>
      <c r="DF167" s="27"/>
      <c r="DG167" s="27"/>
      <c r="DH167" s="27"/>
      <c r="DI167" s="27"/>
      <c r="DJ167" s="27"/>
      <c r="DK167" s="27"/>
      <c r="DL167" s="27"/>
      <c r="DM167" s="27"/>
      <c r="DN167" s="27"/>
    </row>
    <row r="168" spans="1:118" x14ac:dyDescent="0.2">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c r="BG168" s="27"/>
      <c r="BH168" s="27"/>
      <c r="BI168" s="27"/>
      <c r="BJ168" s="27"/>
      <c r="BK168" s="27"/>
      <c r="BL168" s="27"/>
      <c r="BM168" s="27"/>
      <c r="BN168" s="27"/>
      <c r="BO168" s="27"/>
      <c r="BP168" s="27"/>
      <c r="BQ168" s="27"/>
      <c r="BR168" s="27"/>
      <c r="BS168" s="27"/>
      <c r="BT168" s="27"/>
      <c r="BU168" s="27"/>
      <c r="BV168" s="27"/>
      <c r="BW168" s="27"/>
      <c r="BX168" s="27"/>
      <c r="BY168" s="27"/>
      <c r="BZ168" s="27"/>
      <c r="CA168" s="27"/>
      <c r="CB168" s="27"/>
      <c r="CC168" s="27"/>
      <c r="CD168" s="27"/>
      <c r="CE168" s="27"/>
      <c r="CF168" s="27"/>
      <c r="CG168" s="27"/>
      <c r="CH168" s="27"/>
      <c r="CI168" s="27"/>
      <c r="CJ168" s="27"/>
      <c r="CK168" s="27"/>
      <c r="CL168" s="27"/>
      <c r="CM168" s="27"/>
      <c r="CN168" s="27"/>
      <c r="CO168" s="27"/>
      <c r="CP168" s="27"/>
      <c r="CQ168" s="27"/>
      <c r="CR168" s="27"/>
      <c r="CS168" s="27"/>
      <c r="CT168" s="27"/>
      <c r="CU168" s="27"/>
      <c r="CV168" s="27"/>
      <c r="CW168" s="27"/>
      <c r="CX168" s="27"/>
      <c r="CY168" s="27"/>
      <c r="CZ168" s="27"/>
      <c r="DA168" s="27"/>
      <c r="DB168" s="27"/>
      <c r="DC168" s="27"/>
      <c r="DD168" s="27"/>
      <c r="DE168" s="27"/>
      <c r="DF168" s="27"/>
      <c r="DG168" s="27"/>
      <c r="DH168" s="27"/>
      <c r="DI168" s="27"/>
      <c r="DJ168" s="27"/>
      <c r="DK168" s="27"/>
      <c r="DL168" s="27"/>
      <c r="DM168" s="27"/>
      <c r="DN168" s="27"/>
    </row>
    <row r="169" spans="1:118" x14ac:dyDescent="0.2">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c r="BG169" s="27"/>
      <c r="BH169" s="27"/>
      <c r="BI169" s="27"/>
      <c r="BJ169" s="27"/>
      <c r="BK169" s="27"/>
      <c r="BL169" s="27"/>
      <c r="BM169" s="27"/>
      <c r="BN169" s="27"/>
      <c r="BO169" s="27"/>
      <c r="BP169" s="27"/>
      <c r="BQ169" s="27"/>
      <c r="BR169" s="27"/>
      <c r="BS169" s="27"/>
      <c r="BT169" s="27"/>
      <c r="BU169" s="27"/>
      <c r="BV169" s="27"/>
      <c r="BW169" s="27"/>
      <c r="BX169" s="27"/>
      <c r="BY169" s="27"/>
      <c r="BZ169" s="27"/>
      <c r="CA169" s="27"/>
      <c r="CB169" s="27"/>
      <c r="CC169" s="27"/>
      <c r="CD169" s="27"/>
      <c r="CE169" s="27"/>
      <c r="CF169" s="27"/>
      <c r="CG169" s="27"/>
      <c r="CH169" s="27"/>
      <c r="CI169" s="27"/>
      <c r="CJ169" s="27"/>
      <c r="CK169" s="27"/>
      <c r="CL169" s="27"/>
      <c r="CM169" s="27"/>
      <c r="CN169" s="27"/>
      <c r="CO169" s="27"/>
      <c r="CP169" s="27"/>
      <c r="CQ169" s="27"/>
      <c r="CR169" s="27"/>
      <c r="CS169" s="27"/>
      <c r="CT169" s="27"/>
      <c r="CU169" s="27"/>
      <c r="CV169" s="27"/>
      <c r="CW169" s="27"/>
      <c r="CX169" s="27"/>
      <c r="CY169" s="27"/>
      <c r="CZ169" s="27"/>
      <c r="DA169" s="27"/>
      <c r="DB169" s="27"/>
      <c r="DC169" s="27"/>
      <c r="DD169" s="27"/>
      <c r="DE169" s="27"/>
      <c r="DF169" s="27"/>
      <c r="DG169" s="27"/>
      <c r="DH169" s="27"/>
      <c r="DI169" s="27"/>
      <c r="DJ169" s="27"/>
      <c r="DK169" s="27"/>
      <c r="DL169" s="27"/>
      <c r="DM169" s="27"/>
      <c r="DN169" s="27"/>
    </row>
    <row r="170" spans="1:118" x14ac:dyDescent="0.2">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c r="BG170" s="27"/>
      <c r="BH170" s="27"/>
      <c r="BI170" s="27"/>
      <c r="BJ170" s="27"/>
      <c r="BK170" s="27"/>
      <c r="BL170" s="27"/>
      <c r="BM170" s="27"/>
      <c r="BN170" s="27"/>
      <c r="BO170" s="27"/>
      <c r="BP170" s="27"/>
      <c r="BQ170" s="27"/>
      <c r="BR170" s="27"/>
      <c r="BS170" s="27"/>
      <c r="BT170" s="27"/>
      <c r="BU170" s="27"/>
      <c r="BV170" s="27"/>
      <c r="BW170" s="27"/>
      <c r="BX170" s="27"/>
      <c r="BY170" s="27"/>
      <c r="BZ170" s="27"/>
      <c r="CA170" s="27"/>
      <c r="CB170" s="27"/>
      <c r="CC170" s="27"/>
      <c r="CD170" s="27"/>
      <c r="CE170" s="27"/>
      <c r="CF170" s="27"/>
      <c r="CG170" s="27"/>
      <c r="CH170" s="27"/>
      <c r="CI170" s="27"/>
      <c r="CJ170" s="27"/>
      <c r="CK170" s="27"/>
      <c r="CL170" s="27"/>
      <c r="CM170" s="27"/>
      <c r="CN170" s="27"/>
      <c r="CO170" s="27"/>
      <c r="CP170" s="27"/>
      <c r="CQ170" s="27"/>
      <c r="CR170" s="27"/>
      <c r="CS170" s="27"/>
      <c r="CT170" s="27"/>
      <c r="CU170" s="27"/>
      <c r="CV170" s="27"/>
      <c r="CW170" s="27"/>
      <c r="CX170" s="27"/>
      <c r="CY170" s="27"/>
      <c r="CZ170" s="27"/>
      <c r="DA170" s="27"/>
      <c r="DB170" s="27"/>
      <c r="DC170" s="27"/>
      <c r="DD170" s="27"/>
      <c r="DE170" s="27"/>
      <c r="DF170" s="27"/>
      <c r="DG170" s="27"/>
      <c r="DH170" s="27"/>
      <c r="DI170" s="27"/>
      <c r="DJ170" s="27"/>
      <c r="DK170" s="27"/>
      <c r="DL170" s="27"/>
      <c r="DM170" s="27"/>
      <c r="DN170" s="27"/>
    </row>
    <row r="171" spans="1:118" x14ac:dyDescent="0.2">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c r="BG171" s="27"/>
      <c r="BH171" s="27"/>
      <c r="BI171" s="27"/>
      <c r="BJ171" s="27"/>
      <c r="BK171" s="27"/>
      <c r="BL171" s="27"/>
      <c r="BM171" s="27"/>
      <c r="BN171" s="27"/>
      <c r="BO171" s="27"/>
      <c r="BP171" s="27"/>
      <c r="BQ171" s="27"/>
      <c r="BR171" s="27"/>
      <c r="BS171" s="27"/>
      <c r="BT171" s="27"/>
      <c r="BU171" s="27"/>
      <c r="BV171" s="27"/>
      <c r="BW171" s="27"/>
      <c r="BX171" s="27"/>
      <c r="BY171" s="27"/>
      <c r="BZ171" s="27"/>
      <c r="CA171" s="27"/>
      <c r="CB171" s="27"/>
      <c r="CC171" s="27"/>
      <c r="CD171" s="27"/>
      <c r="CE171" s="27"/>
      <c r="CF171" s="27"/>
      <c r="CG171" s="27"/>
      <c r="CH171" s="27"/>
      <c r="CI171" s="27"/>
      <c r="CJ171" s="27"/>
      <c r="CK171" s="27"/>
      <c r="CL171" s="27"/>
      <c r="CM171" s="27"/>
      <c r="CN171" s="27"/>
      <c r="CO171" s="27"/>
      <c r="CP171" s="27"/>
      <c r="CQ171" s="27"/>
      <c r="CR171" s="27"/>
      <c r="CS171" s="27"/>
      <c r="CT171" s="27"/>
      <c r="CU171" s="27"/>
      <c r="CV171" s="27"/>
      <c r="CW171" s="27"/>
      <c r="CX171" s="27"/>
      <c r="CY171" s="27"/>
      <c r="CZ171" s="27"/>
      <c r="DA171" s="27"/>
      <c r="DB171" s="27"/>
      <c r="DC171" s="27"/>
      <c r="DD171" s="27"/>
      <c r="DE171" s="27"/>
      <c r="DF171" s="27"/>
      <c r="DG171" s="27"/>
      <c r="DH171" s="27"/>
      <c r="DI171" s="27"/>
      <c r="DJ171" s="27"/>
      <c r="DK171" s="27"/>
      <c r="DL171" s="27"/>
      <c r="DM171" s="27"/>
      <c r="DN171" s="27"/>
    </row>
    <row r="172" spans="1:118" x14ac:dyDescent="0.2">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c r="BG172" s="27"/>
      <c r="BH172" s="27"/>
      <c r="BI172" s="27"/>
      <c r="BJ172" s="27"/>
      <c r="BK172" s="27"/>
      <c r="BL172" s="27"/>
      <c r="BM172" s="27"/>
      <c r="BN172" s="27"/>
      <c r="BO172" s="27"/>
      <c r="BP172" s="27"/>
      <c r="BQ172" s="27"/>
      <c r="BR172" s="27"/>
      <c r="BS172" s="27"/>
      <c r="BT172" s="27"/>
      <c r="BU172" s="27"/>
      <c r="BV172" s="27"/>
      <c r="BW172" s="27"/>
      <c r="BX172" s="27"/>
      <c r="BY172" s="27"/>
      <c r="BZ172" s="27"/>
      <c r="CA172" s="27"/>
      <c r="CB172" s="27"/>
      <c r="CC172" s="27"/>
      <c r="CD172" s="27"/>
      <c r="CE172" s="27"/>
      <c r="CF172" s="27"/>
      <c r="CG172" s="27"/>
      <c r="CH172" s="27"/>
      <c r="CI172" s="27"/>
      <c r="CJ172" s="27"/>
      <c r="CK172" s="27"/>
      <c r="CL172" s="27"/>
      <c r="CM172" s="27"/>
      <c r="CN172" s="27"/>
      <c r="CO172" s="27"/>
      <c r="CP172" s="27"/>
      <c r="CQ172" s="27"/>
      <c r="CR172" s="27"/>
      <c r="CS172" s="27"/>
      <c r="CT172" s="27"/>
      <c r="CU172" s="27"/>
      <c r="CV172" s="27"/>
      <c r="CW172" s="27"/>
      <c r="CX172" s="27"/>
      <c r="CY172" s="27"/>
      <c r="CZ172" s="27"/>
      <c r="DA172" s="27"/>
      <c r="DB172" s="27"/>
      <c r="DC172" s="27"/>
      <c r="DD172" s="27"/>
      <c r="DE172" s="27"/>
      <c r="DF172" s="27"/>
      <c r="DG172" s="27"/>
      <c r="DH172" s="27"/>
      <c r="DI172" s="27"/>
      <c r="DJ172" s="27"/>
      <c r="DK172" s="27"/>
      <c r="DL172" s="27"/>
      <c r="DM172" s="27"/>
      <c r="DN172" s="27"/>
    </row>
    <row r="173" spans="1:118" x14ac:dyDescent="0.2">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c r="BG173" s="27"/>
      <c r="BH173" s="27"/>
      <c r="BI173" s="27"/>
      <c r="BJ173" s="27"/>
      <c r="BK173" s="27"/>
      <c r="BL173" s="27"/>
      <c r="BM173" s="27"/>
      <c r="BN173" s="27"/>
      <c r="BO173" s="27"/>
      <c r="BP173" s="27"/>
      <c r="BQ173" s="27"/>
      <c r="BR173" s="27"/>
      <c r="BS173" s="27"/>
      <c r="BT173" s="27"/>
      <c r="BU173" s="27"/>
      <c r="BV173" s="27"/>
      <c r="BW173" s="27"/>
      <c r="BX173" s="27"/>
      <c r="BY173" s="27"/>
      <c r="BZ173" s="27"/>
      <c r="CA173" s="27"/>
      <c r="CB173" s="27"/>
      <c r="CC173" s="27"/>
      <c r="CD173" s="27"/>
      <c r="CE173" s="27"/>
      <c r="CF173" s="27"/>
      <c r="CG173" s="27"/>
      <c r="CH173" s="27"/>
      <c r="CI173" s="27"/>
      <c r="CJ173" s="27"/>
      <c r="CK173" s="27"/>
      <c r="CL173" s="27"/>
      <c r="CM173" s="27"/>
      <c r="CN173" s="27"/>
      <c r="CO173" s="27"/>
      <c r="CP173" s="27"/>
      <c r="CQ173" s="27"/>
      <c r="CR173" s="27"/>
      <c r="CS173" s="27"/>
      <c r="CT173" s="27"/>
      <c r="CU173" s="27"/>
      <c r="CV173" s="27"/>
      <c r="CW173" s="27"/>
      <c r="CX173" s="27"/>
      <c r="CY173" s="27"/>
      <c r="CZ173" s="27"/>
      <c r="DA173" s="27"/>
      <c r="DB173" s="27"/>
      <c r="DC173" s="27"/>
      <c r="DD173" s="27"/>
      <c r="DE173" s="27"/>
      <c r="DF173" s="27"/>
      <c r="DG173" s="27"/>
      <c r="DH173" s="27"/>
      <c r="DI173" s="27"/>
      <c r="DJ173" s="27"/>
      <c r="DK173" s="27"/>
      <c r="DL173" s="27"/>
      <c r="DM173" s="27"/>
      <c r="DN173" s="27"/>
    </row>
    <row r="174" spans="1:118" x14ac:dyDescent="0.2">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c r="BG174" s="27"/>
      <c r="BH174" s="27"/>
      <c r="BI174" s="27"/>
      <c r="BJ174" s="27"/>
      <c r="BK174" s="27"/>
      <c r="BL174" s="27"/>
      <c r="BM174" s="27"/>
      <c r="BN174" s="27"/>
      <c r="BO174" s="27"/>
      <c r="BP174" s="27"/>
      <c r="BQ174" s="27"/>
      <c r="BR174" s="27"/>
      <c r="BS174" s="27"/>
      <c r="BT174" s="27"/>
      <c r="BU174" s="27"/>
      <c r="BV174" s="27"/>
      <c r="BW174" s="27"/>
      <c r="BX174" s="27"/>
      <c r="BY174" s="27"/>
      <c r="BZ174" s="27"/>
      <c r="CA174" s="27"/>
      <c r="CB174" s="27"/>
      <c r="CC174" s="27"/>
      <c r="CD174" s="27"/>
      <c r="CE174" s="27"/>
      <c r="CF174" s="27"/>
      <c r="CG174" s="27"/>
      <c r="CH174" s="27"/>
      <c r="CI174" s="27"/>
      <c r="CJ174" s="27"/>
      <c r="CK174" s="27"/>
      <c r="CL174" s="27"/>
      <c r="CM174" s="27"/>
      <c r="CN174" s="27"/>
      <c r="CO174" s="27"/>
      <c r="CP174" s="27"/>
      <c r="CQ174" s="27"/>
      <c r="CR174" s="27"/>
      <c r="CS174" s="27"/>
      <c r="CT174" s="27"/>
      <c r="CU174" s="27"/>
      <c r="CV174" s="27"/>
      <c r="CW174" s="27"/>
      <c r="CX174" s="27"/>
      <c r="CY174" s="27"/>
      <c r="CZ174" s="27"/>
      <c r="DA174" s="27"/>
      <c r="DB174" s="27"/>
      <c r="DC174" s="27"/>
      <c r="DD174" s="27"/>
      <c r="DE174" s="27"/>
      <c r="DF174" s="27"/>
      <c r="DG174" s="27"/>
      <c r="DH174" s="27"/>
      <c r="DI174" s="27"/>
      <c r="DJ174" s="27"/>
      <c r="DK174" s="27"/>
      <c r="DL174" s="27"/>
      <c r="DM174" s="27"/>
      <c r="DN174" s="27"/>
    </row>
    <row r="175" spans="1:118" x14ac:dyDescent="0.2">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c r="BG175" s="27"/>
      <c r="BH175" s="27"/>
      <c r="BI175" s="27"/>
      <c r="BJ175" s="27"/>
      <c r="BK175" s="27"/>
      <c r="BL175" s="27"/>
      <c r="BM175" s="27"/>
      <c r="BN175" s="27"/>
      <c r="BO175" s="27"/>
      <c r="BP175" s="27"/>
      <c r="BQ175" s="27"/>
      <c r="BR175" s="27"/>
      <c r="BS175" s="27"/>
      <c r="BT175" s="27"/>
      <c r="BU175" s="27"/>
      <c r="BV175" s="27"/>
      <c r="BW175" s="27"/>
      <c r="BX175" s="27"/>
      <c r="BY175" s="27"/>
      <c r="BZ175" s="27"/>
      <c r="CA175" s="27"/>
      <c r="CB175" s="27"/>
      <c r="CC175" s="27"/>
      <c r="CD175" s="27"/>
      <c r="CE175" s="27"/>
      <c r="CF175" s="27"/>
      <c r="CG175" s="27"/>
      <c r="CH175" s="27"/>
      <c r="CI175" s="27"/>
      <c r="CJ175" s="27"/>
      <c r="CK175" s="27"/>
      <c r="CL175" s="27"/>
      <c r="CM175" s="27"/>
      <c r="CN175" s="27"/>
      <c r="CO175" s="27"/>
      <c r="CP175" s="27"/>
      <c r="CQ175" s="27"/>
      <c r="CR175" s="27"/>
      <c r="CS175" s="27"/>
      <c r="CT175" s="27"/>
      <c r="CU175" s="27"/>
      <c r="CV175" s="27"/>
      <c r="CW175" s="27"/>
      <c r="CX175" s="27"/>
      <c r="CY175" s="27"/>
      <c r="CZ175" s="27"/>
      <c r="DA175" s="27"/>
      <c r="DB175" s="27"/>
      <c r="DC175" s="27"/>
      <c r="DD175" s="27"/>
      <c r="DE175" s="27"/>
      <c r="DF175" s="27"/>
      <c r="DG175" s="27"/>
      <c r="DH175" s="27"/>
      <c r="DI175" s="27"/>
      <c r="DJ175" s="27"/>
      <c r="DK175" s="27"/>
      <c r="DL175" s="27"/>
      <c r="DM175" s="27"/>
      <c r="DN175" s="27"/>
    </row>
    <row r="176" spans="1:118" x14ac:dyDescent="0.2">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c r="BG176" s="27"/>
      <c r="BH176" s="27"/>
      <c r="BI176" s="27"/>
      <c r="BJ176" s="27"/>
      <c r="BK176" s="27"/>
      <c r="BL176" s="27"/>
      <c r="BM176" s="27"/>
      <c r="BN176" s="27"/>
      <c r="BO176" s="27"/>
      <c r="BP176" s="27"/>
      <c r="BQ176" s="27"/>
      <c r="BR176" s="27"/>
      <c r="BS176" s="27"/>
      <c r="BT176" s="27"/>
      <c r="BU176" s="27"/>
      <c r="BV176" s="27"/>
      <c r="BW176" s="27"/>
      <c r="BX176" s="27"/>
      <c r="BY176" s="27"/>
      <c r="BZ176" s="27"/>
      <c r="CA176" s="27"/>
      <c r="CB176" s="27"/>
      <c r="CC176" s="27"/>
      <c r="CD176" s="27"/>
      <c r="CE176" s="27"/>
      <c r="CF176" s="27"/>
      <c r="CG176" s="27"/>
      <c r="CH176" s="27"/>
      <c r="CI176" s="27"/>
      <c r="CJ176" s="27"/>
      <c r="CK176" s="27"/>
      <c r="CL176" s="27"/>
      <c r="CM176" s="27"/>
      <c r="CN176" s="27"/>
      <c r="CO176" s="27"/>
      <c r="CP176" s="27"/>
      <c r="CQ176" s="27"/>
      <c r="CR176" s="27"/>
      <c r="CS176" s="27"/>
      <c r="CT176" s="27"/>
      <c r="CU176" s="27"/>
      <c r="CV176" s="27"/>
      <c r="CW176" s="27"/>
      <c r="CX176" s="27"/>
      <c r="CY176" s="27"/>
      <c r="CZ176" s="27"/>
      <c r="DA176" s="27"/>
      <c r="DB176" s="27"/>
      <c r="DC176" s="27"/>
      <c r="DD176" s="27"/>
      <c r="DE176" s="27"/>
      <c r="DF176" s="27"/>
      <c r="DG176" s="27"/>
      <c r="DH176" s="27"/>
      <c r="DI176" s="27"/>
      <c r="DJ176" s="27"/>
      <c r="DK176" s="27"/>
      <c r="DL176" s="27"/>
      <c r="DM176" s="27"/>
      <c r="DN176" s="27"/>
    </row>
    <row r="177" spans="1:118" x14ac:dyDescent="0.2">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c r="BG177" s="27"/>
      <c r="BH177" s="27"/>
      <c r="BI177" s="27"/>
      <c r="BJ177" s="27"/>
      <c r="BK177" s="27"/>
      <c r="BL177" s="27"/>
      <c r="BM177" s="27"/>
      <c r="BN177" s="27"/>
      <c r="BO177" s="27"/>
      <c r="BP177" s="27"/>
      <c r="BQ177" s="27"/>
      <c r="BR177" s="27"/>
      <c r="BS177" s="27"/>
      <c r="BT177" s="27"/>
      <c r="BU177" s="27"/>
      <c r="BV177" s="27"/>
      <c r="BW177" s="27"/>
      <c r="BX177" s="27"/>
      <c r="BY177" s="27"/>
      <c r="BZ177" s="27"/>
      <c r="CA177" s="27"/>
      <c r="CB177" s="27"/>
      <c r="CC177" s="27"/>
      <c r="CD177" s="27"/>
      <c r="CE177" s="27"/>
      <c r="CF177" s="27"/>
      <c r="CG177" s="27"/>
      <c r="CH177" s="27"/>
      <c r="CI177" s="27"/>
      <c r="CJ177" s="27"/>
      <c r="CK177" s="27"/>
      <c r="CL177" s="27"/>
      <c r="CM177" s="27"/>
      <c r="CN177" s="27"/>
      <c r="CO177" s="27"/>
      <c r="CP177" s="27"/>
      <c r="CQ177" s="27"/>
      <c r="CR177" s="27"/>
      <c r="CS177" s="27"/>
      <c r="CT177" s="27"/>
      <c r="CU177" s="27"/>
      <c r="CV177" s="27"/>
      <c r="CW177" s="27"/>
      <c r="CX177" s="27"/>
      <c r="CY177" s="27"/>
      <c r="CZ177" s="27"/>
      <c r="DA177" s="27"/>
      <c r="DB177" s="27"/>
      <c r="DC177" s="27"/>
      <c r="DD177" s="27"/>
      <c r="DE177" s="27"/>
      <c r="DF177" s="27"/>
      <c r="DG177" s="27"/>
      <c r="DH177" s="27"/>
      <c r="DI177" s="27"/>
      <c r="DJ177" s="27"/>
      <c r="DK177" s="27"/>
      <c r="DL177" s="27"/>
      <c r="DM177" s="27"/>
      <c r="DN177" s="27"/>
    </row>
    <row r="178" spans="1:118" x14ac:dyDescent="0.2">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c r="BG178" s="27"/>
      <c r="BH178" s="27"/>
      <c r="BI178" s="27"/>
      <c r="BJ178" s="27"/>
      <c r="BK178" s="27"/>
      <c r="BL178" s="27"/>
      <c r="BM178" s="27"/>
      <c r="BN178" s="27"/>
      <c r="BO178" s="27"/>
      <c r="BP178" s="27"/>
      <c r="BQ178" s="27"/>
      <c r="BR178" s="27"/>
      <c r="BS178" s="27"/>
      <c r="BT178" s="27"/>
      <c r="BU178" s="27"/>
      <c r="BV178" s="27"/>
      <c r="BW178" s="27"/>
      <c r="BX178" s="27"/>
      <c r="BY178" s="27"/>
      <c r="BZ178" s="27"/>
      <c r="CA178" s="27"/>
      <c r="CB178" s="27"/>
      <c r="CC178" s="27"/>
      <c r="CD178" s="27"/>
      <c r="CE178" s="27"/>
      <c r="CF178" s="27"/>
      <c r="CG178" s="27"/>
      <c r="CH178" s="27"/>
      <c r="CI178" s="27"/>
      <c r="CJ178" s="27"/>
      <c r="CK178" s="27"/>
      <c r="CL178" s="27"/>
      <c r="CM178" s="27"/>
      <c r="CN178" s="27"/>
      <c r="CO178" s="27"/>
      <c r="CP178" s="27"/>
      <c r="CQ178" s="27"/>
      <c r="CR178" s="27"/>
      <c r="CS178" s="27"/>
      <c r="CT178" s="27"/>
      <c r="CU178" s="27"/>
      <c r="CV178" s="27"/>
      <c r="CW178" s="27"/>
      <c r="CX178" s="27"/>
      <c r="CY178" s="27"/>
      <c r="CZ178" s="27"/>
      <c r="DA178" s="27"/>
      <c r="DB178" s="27"/>
      <c r="DC178" s="27"/>
      <c r="DD178" s="27"/>
      <c r="DE178" s="27"/>
      <c r="DF178" s="27"/>
      <c r="DG178" s="27"/>
      <c r="DH178" s="27"/>
      <c r="DI178" s="27"/>
      <c r="DJ178" s="27"/>
      <c r="DK178" s="27"/>
      <c r="DL178" s="27"/>
      <c r="DM178" s="27"/>
      <c r="DN178" s="27"/>
    </row>
    <row r="179" spans="1:118" x14ac:dyDescent="0.2">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c r="BG179" s="27"/>
      <c r="BH179" s="27"/>
      <c r="BI179" s="27"/>
      <c r="BJ179" s="27"/>
      <c r="BK179" s="27"/>
      <c r="BL179" s="27"/>
      <c r="BM179" s="27"/>
      <c r="BN179" s="27"/>
      <c r="BO179" s="27"/>
      <c r="BP179" s="27"/>
      <c r="BQ179" s="27"/>
      <c r="BR179" s="27"/>
      <c r="BS179" s="27"/>
      <c r="BT179" s="27"/>
      <c r="BU179" s="27"/>
      <c r="BV179" s="27"/>
      <c r="BW179" s="27"/>
      <c r="BX179" s="27"/>
      <c r="BY179" s="27"/>
      <c r="BZ179" s="27"/>
      <c r="CA179" s="27"/>
      <c r="CB179" s="27"/>
      <c r="CC179" s="27"/>
      <c r="CD179" s="27"/>
      <c r="CE179" s="27"/>
      <c r="CF179" s="27"/>
      <c r="CG179" s="27"/>
      <c r="CH179" s="27"/>
      <c r="CI179" s="27"/>
      <c r="CJ179" s="27"/>
      <c r="CK179" s="27"/>
      <c r="CL179" s="27"/>
      <c r="CM179" s="27"/>
      <c r="CN179" s="27"/>
      <c r="CO179" s="27"/>
      <c r="CP179" s="27"/>
      <c r="CQ179" s="27"/>
      <c r="CR179" s="27"/>
      <c r="CS179" s="27"/>
      <c r="CT179" s="27"/>
      <c r="CU179" s="27"/>
      <c r="CV179" s="27"/>
      <c r="CW179" s="27"/>
      <c r="CX179" s="27"/>
      <c r="CY179" s="27"/>
      <c r="CZ179" s="27"/>
      <c r="DA179" s="27"/>
      <c r="DB179" s="27"/>
      <c r="DC179" s="27"/>
      <c r="DD179" s="27"/>
      <c r="DE179" s="27"/>
      <c r="DF179" s="27"/>
      <c r="DG179" s="27"/>
      <c r="DH179" s="27"/>
      <c r="DI179" s="27"/>
      <c r="DJ179" s="27"/>
      <c r="DK179" s="27"/>
      <c r="DL179" s="27"/>
      <c r="DM179" s="27"/>
      <c r="DN179" s="27"/>
    </row>
    <row r="180" spans="1:118" x14ac:dyDescent="0.2">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c r="BG180" s="27"/>
      <c r="BH180" s="27"/>
      <c r="BI180" s="27"/>
      <c r="BJ180" s="27"/>
      <c r="BK180" s="27"/>
      <c r="BL180" s="27"/>
      <c r="BM180" s="27"/>
      <c r="BN180" s="27"/>
      <c r="BO180" s="27"/>
      <c r="BP180" s="27"/>
      <c r="BQ180" s="27"/>
      <c r="BR180" s="27"/>
      <c r="BS180" s="27"/>
      <c r="BT180" s="27"/>
      <c r="BU180" s="27"/>
      <c r="BV180" s="27"/>
      <c r="BW180" s="27"/>
      <c r="BX180" s="27"/>
      <c r="BY180" s="27"/>
      <c r="BZ180" s="27"/>
      <c r="CA180" s="27"/>
      <c r="CB180" s="27"/>
      <c r="CC180" s="27"/>
      <c r="CD180" s="27"/>
      <c r="CE180" s="27"/>
      <c r="CF180" s="27"/>
      <c r="CG180" s="27"/>
      <c r="CH180" s="27"/>
      <c r="CI180" s="27"/>
      <c r="CJ180" s="27"/>
      <c r="CK180" s="27"/>
      <c r="CL180" s="27"/>
      <c r="CM180" s="27"/>
      <c r="CN180" s="27"/>
      <c r="CO180" s="27"/>
      <c r="CP180" s="27"/>
      <c r="CQ180" s="27"/>
      <c r="CR180" s="27"/>
      <c r="CS180" s="27"/>
      <c r="CT180" s="27"/>
      <c r="CU180" s="27"/>
      <c r="CV180" s="27"/>
      <c r="CW180" s="27"/>
      <c r="CX180" s="27"/>
      <c r="CY180" s="27"/>
      <c r="CZ180" s="27"/>
      <c r="DA180" s="27"/>
      <c r="DB180" s="27"/>
      <c r="DC180" s="27"/>
      <c r="DD180" s="27"/>
      <c r="DE180" s="27"/>
      <c r="DF180" s="27"/>
      <c r="DG180" s="27"/>
      <c r="DH180" s="27"/>
      <c r="DI180" s="27"/>
      <c r="DJ180" s="27"/>
      <c r="DK180" s="27"/>
      <c r="DL180" s="27"/>
      <c r="DM180" s="27"/>
      <c r="DN180" s="27"/>
    </row>
    <row r="181" spans="1:118" x14ac:dyDescent="0.2">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c r="BG181" s="27"/>
      <c r="BH181" s="27"/>
      <c r="BI181" s="27"/>
      <c r="BJ181" s="27"/>
      <c r="BK181" s="27"/>
      <c r="BL181" s="27"/>
      <c r="BM181" s="27"/>
      <c r="BN181" s="27"/>
      <c r="BO181" s="27"/>
      <c r="BP181" s="27"/>
      <c r="BQ181" s="27"/>
      <c r="BR181" s="27"/>
      <c r="BS181" s="27"/>
      <c r="BT181" s="27"/>
      <c r="BU181" s="27"/>
      <c r="BV181" s="27"/>
      <c r="BW181" s="27"/>
      <c r="BX181" s="27"/>
      <c r="BY181" s="27"/>
      <c r="BZ181" s="27"/>
      <c r="CA181" s="27"/>
      <c r="CB181" s="27"/>
      <c r="CC181" s="27"/>
      <c r="CD181" s="27"/>
      <c r="CE181" s="27"/>
      <c r="CF181" s="27"/>
      <c r="CG181" s="27"/>
      <c r="CH181" s="27"/>
      <c r="CI181" s="27"/>
      <c r="CJ181" s="27"/>
      <c r="CK181" s="27"/>
      <c r="CL181" s="27"/>
      <c r="CM181" s="27"/>
      <c r="CN181" s="27"/>
      <c r="CO181" s="27"/>
      <c r="CP181" s="27"/>
      <c r="CQ181" s="27"/>
      <c r="CR181" s="27"/>
      <c r="CS181" s="27"/>
      <c r="CT181" s="27"/>
      <c r="CU181" s="27"/>
      <c r="CV181" s="27"/>
      <c r="CW181" s="27"/>
      <c r="CX181" s="27"/>
      <c r="CY181" s="27"/>
      <c r="CZ181" s="27"/>
      <c r="DA181" s="27"/>
      <c r="DB181" s="27"/>
      <c r="DC181" s="27"/>
      <c r="DD181" s="27"/>
      <c r="DE181" s="27"/>
      <c r="DF181" s="27"/>
      <c r="DG181" s="27"/>
      <c r="DH181" s="27"/>
      <c r="DI181" s="27"/>
      <c r="DJ181" s="27"/>
      <c r="DK181" s="27"/>
      <c r="DL181" s="27"/>
      <c r="DM181" s="27"/>
      <c r="DN181" s="27"/>
    </row>
    <row r="182" spans="1:118" x14ac:dyDescent="0.2">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c r="BG182" s="27"/>
      <c r="BH182" s="27"/>
      <c r="BI182" s="27"/>
      <c r="BJ182" s="27"/>
      <c r="BK182" s="27"/>
      <c r="BL182" s="27"/>
      <c r="BM182" s="27"/>
      <c r="BN182" s="27"/>
      <c r="BO182" s="27"/>
      <c r="BP182" s="27"/>
      <c r="BQ182" s="27"/>
      <c r="BR182" s="27"/>
      <c r="BS182" s="27"/>
      <c r="BT182" s="27"/>
      <c r="BU182" s="27"/>
      <c r="BV182" s="27"/>
      <c r="BW182" s="27"/>
      <c r="BX182" s="27"/>
      <c r="BY182" s="27"/>
      <c r="BZ182" s="27"/>
      <c r="CA182" s="27"/>
      <c r="CB182" s="27"/>
      <c r="CC182" s="27"/>
      <c r="CD182" s="27"/>
      <c r="CE182" s="27"/>
      <c r="CF182" s="27"/>
      <c r="CG182" s="27"/>
      <c r="CH182" s="27"/>
      <c r="CI182" s="27"/>
      <c r="CJ182" s="27"/>
      <c r="CK182" s="27"/>
      <c r="CL182" s="27"/>
      <c r="CM182" s="27"/>
      <c r="CN182" s="27"/>
      <c r="CO182" s="27"/>
      <c r="CP182" s="27"/>
      <c r="CQ182" s="27"/>
      <c r="CR182" s="27"/>
      <c r="CS182" s="27"/>
      <c r="CT182" s="27"/>
      <c r="CU182" s="27"/>
      <c r="CV182" s="27"/>
      <c r="CW182" s="27"/>
      <c r="CX182" s="27"/>
      <c r="CY182" s="27"/>
      <c r="CZ182" s="27"/>
      <c r="DA182" s="27"/>
      <c r="DB182" s="27"/>
      <c r="DC182" s="27"/>
      <c r="DD182" s="27"/>
      <c r="DE182" s="27"/>
      <c r="DF182" s="27"/>
      <c r="DG182" s="27"/>
      <c r="DH182" s="27"/>
      <c r="DI182" s="27"/>
      <c r="DJ182" s="27"/>
      <c r="DK182" s="27"/>
      <c r="DL182" s="27"/>
      <c r="DM182" s="27"/>
      <c r="DN182" s="27"/>
    </row>
    <row r="183" spans="1:118" x14ac:dyDescent="0.2">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c r="BG183" s="27"/>
      <c r="BH183" s="27"/>
      <c r="BI183" s="27"/>
      <c r="BJ183" s="27"/>
      <c r="BK183" s="27"/>
      <c r="BL183" s="27"/>
      <c r="BM183" s="27"/>
      <c r="BN183" s="27"/>
      <c r="BO183" s="27"/>
      <c r="BP183" s="27"/>
      <c r="BQ183" s="27"/>
      <c r="BR183" s="27"/>
      <c r="BS183" s="27"/>
      <c r="BT183" s="27"/>
      <c r="BU183" s="27"/>
      <c r="BV183" s="27"/>
      <c r="BW183" s="27"/>
      <c r="BX183" s="27"/>
      <c r="BY183" s="27"/>
      <c r="BZ183" s="27"/>
      <c r="CA183" s="27"/>
      <c r="CB183" s="27"/>
      <c r="CC183" s="27"/>
      <c r="CD183" s="27"/>
      <c r="CE183" s="27"/>
      <c r="CF183" s="27"/>
      <c r="CG183" s="27"/>
      <c r="CH183" s="27"/>
      <c r="CI183" s="27"/>
      <c r="CJ183" s="27"/>
      <c r="CK183" s="27"/>
      <c r="CL183" s="27"/>
      <c r="CM183" s="27"/>
      <c r="CN183" s="27"/>
      <c r="CO183" s="27"/>
      <c r="CP183" s="27"/>
      <c r="CQ183" s="27"/>
      <c r="CR183" s="27"/>
      <c r="CS183" s="27"/>
      <c r="CT183" s="27"/>
      <c r="CU183" s="27"/>
      <c r="CV183" s="27"/>
      <c r="CW183" s="27"/>
      <c r="CX183" s="27"/>
      <c r="CY183" s="27"/>
      <c r="CZ183" s="27"/>
      <c r="DA183" s="27"/>
      <c r="DB183" s="27"/>
      <c r="DC183" s="27"/>
      <c r="DD183" s="27"/>
      <c r="DE183" s="27"/>
      <c r="DF183" s="27"/>
      <c r="DG183" s="27"/>
      <c r="DH183" s="27"/>
      <c r="DI183" s="27"/>
      <c r="DJ183" s="27"/>
      <c r="DK183" s="27"/>
      <c r="DL183" s="27"/>
      <c r="DM183" s="27"/>
      <c r="DN183" s="27"/>
    </row>
    <row r="184" spans="1:118" x14ac:dyDescent="0.2">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c r="BG184" s="27"/>
      <c r="BH184" s="27"/>
      <c r="BI184" s="27"/>
      <c r="BJ184" s="27"/>
      <c r="BK184" s="27"/>
      <c r="BL184" s="27"/>
      <c r="BM184" s="27"/>
      <c r="BN184" s="27"/>
      <c r="BO184" s="27"/>
      <c r="BP184" s="27"/>
      <c r="BQ184" s="27"/>
      <c r="BR184" s="27"/>
      <c r="BS184" s="27"/>
      <c r="BT184" s="27"/>
      <c r="BU184" s="27"/>
      <c r="BV184" s="27"/>
      <c r="BW184" s="27"/>
      <c r="BX184" s="27"/>
      <c r="BY184" s="27"/>
      <c r="BZ184" s="27"/>
      <c r="CA184" s="27"/>
      <c r="CB184" s="27"/>
      <c r="CC184" s="27"/>
      <c r="CD184" s="27"/>
      <c r="CE184" s="27"/>
      <c r="CF184" s="27"/>
      <c r="CG184" s="27"/>
      <c r="CH184" s="27"/>
      <c r="CI184" s="27"/>
      <c r="CJ184" s="27"/>
      <c r="CK184" s="27"/>
      <c r="CL184" s="27"/>
      <c r="CM184" s="27"/>
      <c r="CN184" s="27"/>
      <c r="CO184" s="27"/>
      <c r="CP184" s="27"/>
      <c r="CQ184" s="27"/>
      <c r="CR184" s="27"/>
      <c r="CS184" s="27"/>
      <c r="CT184" s="27"/>
      <c r="CU184" s="27"/>
      <c r="CV184" s="27"/>
      <c r="CW184" s="27"/>
      <c r="CX184" s="27"/>
      <c r="CY184" s="27"/>
      <c r="CZ184" s="27"/>
      <c r="DA184" s="27"/>
      <c r="DB184" s="27"/>
      <c r="DC184" s="27"/>
      <c r="DD184" s="27"/>
      <c r="DE184" s="27"/>
      <c r="DF184" s="27"/>
      <c r="DG184" s="27"/>
      <c r="DH184" s="27"/>
      <c r="DI184" s="27"/>
      <c r="DJ184" s="27"/>
      <c r="DK184" s="27"/>
      <c r="DL184" s="27"/>
      <c r="DM184" s="27"/>
      <c r="DN184" s="27"/>
    </row>
    <row r="185" spans="1:118" x14ac:dyDescent="0.2">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c r="BG185" s="27"/>
      <c r="BH185" s="27"/>
      <c r="BI185" s="27"/>
      <c r="BJ185" s="27"/>
      <c r="BK185" s="27"/>
      <c r="BL185" s="27"/>
      <c r="BM185" s="27"/>
      <c r="BN185" s="27"/>
      <c r="BO185" s="27"/>
      <c r="BP185" s="27"/>
      <c r="BQ185" s="27"/>
      <c r="BR185" s="27"/>
      <c r="BS185" s="27"/>
      <c r="BT185" s="27"/>
      <c r="BU185" s="27"/>
      <c r="BV185" s="27"/>
      <c r="BW185" s="27"/>
      <c r="BX185" s="27"/>
      <c r="BY185" s="27"/>
      <c r="BZ185" s="27"/>
      <c r="CA185" s="27"/>
      <c r="CB185" s="27"/>
      <c r="CC185" s="27"/>
      <c r="CD185" s="27"/>
      <c r="CE185" s="27"/>
      <c r="CF185" s="27"/>
      <c r="CG185" s="27"/>
      <c r="CH185" s="27"/>
      <c r="CI185" s="27"/>
      <c r="CJ185" s="27"/>
      <c r="CK185" s="27"/>
      <c r="CL185" s="27"/>
      <c r="CM185" s="27"/>
      <c r="CN185" s="27"/>
      <c r="CO185" s="27"/>
      <c r="CP185" s="27"/>
      <c r="CQ185" s="27"/>
      <c r="CR185" s="27"/>
      <c r="CS185" s="27"/>
      <c r="CT185" s="27"/>
      <c r="CU185" s="27"/>
      <c r="CV185" s="27"/>
      <c r="CW185" s="27"/>
      <c r="CX185" s="27"/>
      <c r="CY185" s="27"/>
      <c r="CZ185" s="27"/>
      <c r="DA185" s="27"/>
      <c r="DB185" s="27"/>
      <c r="DC185" s="27"/>
      <c r="DD185" s="27"/>
      <c r="DE185" s="27"/>
      <c r="DF185" s="27"/>
      <c r="DG185" s="27"/>
      <c r="DH185" s="27"/>
      <c r="DI185" s="27"/>
      <c r="DJ185" s="27"/>
      <c r="DK185" s="27"/>
      <c r="DL185" s="27"/>
      <c r="DM185" s="27"/>
      <c r="DN185" s="27"/>
    </row>
    <row r="186" spans="1:118" x14ac:dyDescent="0.2">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c r="BG186" s="27"/>
      <c r="BH186" s="27"/>
      <c r="BI186" s="27"/>
      <c r="BJ186" s="27"/>
      <c r="BK186" s="27"/>
      <c r="BL186" s="27"/>
      <c r="BM186" s="27"/>
      <c r="BN186" s="27"/>
      <c r="BO186" s="27"/>
      <c r="BP186" s="27"/>
      <c r="BQ186" s="27"/>
      <c r="BR186" s="27"/>
      <c r="BS186" s="27"/>
      <c r="BT186" s="27"/>
      <c r="BU186" s="27"/>
      <c r="BV186" s="27"/>
      <c r="BW186" s="27"/>
      <c r="BX186" s="27"/>
      <c r="BY186" s="27"/>
      <c r="BZ186" s="27"/>
      <c r="CA186" s="27"/>
      <c r="CB186" s="27"/>
      <c r="CC186" s="27"/>
      <c r="CD186" s="27"/>
      <c r="CE186" s="27"/>
      <c r="CF186" s="27"/>
      <c r="CG186" s="27"/>
      <c r="CH186" s="27"/>
      <c r="CI186" s="27"/>
      <c r="CJ186" s="27"/>
      <c r="CK186" s="27"/>
      <c r="CL186" s="27"/>
      <c r="CM186" s="27"/>
      <c r="CN186" s="27"/>
      <c r="CO186" s="27"/>
      <c r="CP186" s="27"/>
      <c r="CQ186" s="27"/>
      <c r="CR186" s="27"/>
      <c r="CS186" s="27"/>
      <c r="CT186" s="27"/>
      <c r="CU186" s="27"/>
      <c r="CV186" s="27"/>
      <c r="CW186" s="27"/>
      <c r="CX186" s="27"/>
      <c r="CY186" s="27"/>
      <c r="CZ186" s="27"/>
      <c r="DA186" s="27"/>
      <c r="DB186" s="27"/>
      <c r="DC186" s="27"/>
      <c r="DD186" s="27"/>
      <c r="DE186" s="27"/>
      <c r="DF186" s="27"/>
      <c r="DG186" s="27"/>
      <c r="DH186" s="27"/>
      <c r="DI186" s="27"/>
      <c r="DJ186" s="27"/>
      <c r="DK186" s="27"/>
      <c r="DL186" s="27"/>
      <c r="DM186" s="27"/>
      <c r="DN186" s="27"/>
    </row>
    <row r="187" spans="1:118" x14ac:dyDescent="0.2">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c r="BG187" s="27"/>
      <c r="BH187" s="27"/>
      <c r="BI187" s="27"/>
      <c r="BJ187" s="27"/>
      <c r="BK187" s="27"/>
      <c r="BL187" s="27"/>
      <c r="BM187" s="27"/>
      <c r="BN187" s="27"/>
      <c r="BO187" s="27"/>
      <c r="BP187" s="27"/>
      <c r="BQ187" s="27"/>
      <c r="BR187" s="27"/>
      <c r="BS187" s="27"/>
      <c r="BT187" s="27"/>
      <c r="BU187" s="27"/>
      <c r="BV187" s="27"/>
      <c r="BW187" s="27"/>
      <c r="BX187" s="27"/>
      <c r="BY187" s="27"/>
      <c r="BZ187" s="27"/>
      <c r="CA187" s="27"/>
      <c r="CB187" s="27"/>
      <c r="CC187" s="27"/>
      <c r="CD187" s="27"/>
      <c r="CE187" s="27"/>
      <c r="CF187" s="27"/>
      <c r="CG187" s="27"/>
      <c r="CH187" s="27"/>
      <c r="CI187" s="27"/>
      <c r="CJ187" s="27"/>
      <c r="CK187" s="27"/>
      <c r="CL187" s="27"/>
      <c r="CM187" s="27"/>
      <c r="CN187" s="27"/>
      <c r="CO187" s="27"/>
      <c r="CP187" s="27"/>
      <c r="CQ187" s="27"/>
      <c r="CR187" s="27"/>
      <c r="CS187" s="27"/>
      <c r="CT187" s="27"/>
      <c r="CU187" s="27"/>
      <c r="CV187" s="27"/>
      <c r="CW187" s="27"/>
      <c r="CX187" s="27"/>
      <c r="CY187" s="27"/>
      <c r="CZ187" s="27"/>
      <c r="DA187" s="27"/>
      <c r="DB187" s="27"/>
      <c r="DC187" s="27"/>
      <c r="DD187" s="27"/>
      <c r="DE187" s="27"/>
      <c r="DF187" s="27"/>
      <c r="DG187" s="27"/>
      <c r="DH187" s="27"/>
      <c r="DI187" s="27"/>
      <c r="DJ187" s="27"/>
      <c r="DK187" s="27"/>
      <c r="DL187" s="27"/>
      <c r="DM187" s="27"/>
      <c r="DN187" s="27"/>
    </row>
    <row r="188" spans="1:118" x14ac:dyDescent="0.2">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c r="BG188" s="27"/>
      <c r="BH188" s="27"/>
      <c r="BI188" s="27"/>
      <c r="BJ188" s="27"/>
      <c r="BK188" s="27"/>
      <c r="BL188" s="27"/>
      <c r="BM188" s="27"/>
      <c r="BN188" s="27"/>
      <c r="BO188" s="27"/>
      <c r="BP188" s="27"/>
      <c r="BQ188" s="27"/>
      <c r="BR188" s="27"/>
      <c r="BS188" s="27"/>
      <c r="BT188" s="27"/>
      <c r="BU188" s="27"/>
      <c r="BV188" s="27"/>
      <c r="BW188" s="27"/>
      <c r="BX188" s="27"/>
      <c r="BY188" s="27"/>
      <c r="BZ188" s="27"/>
      <c r="CA188" s="27"/>
      <c r="CB188" s="27"/>
      <c r="CC188" s="27"/>
      <c r="CD188" s="27"/>
      <c r="CE188" s="27"/>
      <c r="CF188" s="27"/>
      <c r="CG188" s="27"/>
      <c r="CH188" s="27"/>
      <c r="CI188" s="27"/>
      <c r="CJ188" s="27"/>
      <c r="CK188" s="27"/>
      <c r="CL188" s="27"/>
      <c r="CM188" s="27"/>
      <c r="CN188" s="27"/>
      <c r="CO188" s="27"/>
      <c r="CP188" s="27"/>
      <c r="CQ188" s="27"/>
      <c r="CR188" s="27"/>
      <c r="CS188" s="27"/>
      <c r="CT188" s="27"/>
      <c r="CU188" s="27"/>
      <c r="CV188" s="27"/>
      <c r="CW188" s="27"/>
      <c r="CX188" s="27"/>
      <c r="CY188" s="27"/>
      <c r="CZ188" s="27"/>
      <c r="DA188" s="27"/>
      <c r="DB188" s="27"/>
      <c r="DC188" s="27"/>
      <c r="DD188" s="27"/>
      <c r="DE188" s="27"/>
      <c r="DF188" s="27"/>
      <c r="DG188" s="27"/>
      <c r="DH188" s="27"/>
      <c r="DI188" s="27"/>
      <c r="DJ188" s="27"/>
      <c r="DK188" s="27"/>
      <c r="DL188" s="27"/>
      <c r="DM188" s="27"/>
      <c r="DN188" s="27"/>
    </row>
    <row r="189" spans="1:118" x14ac:dyDescent="0.2">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c r="BG189" s="27"/>
      <c r="BH189" s="27"/>
      <c r="BI189" s="27"/>
      <c r="BJ189" s="27"/>
      <c r="BK189" s="27"/>
      <c r="BL189" s="27"/>
      <c r="BM189" s="27"/>
      <c r="BN189" s="27"/>
      <c r="BO189" s="27"/>
      <c r="BP189" s="27"/>
      <c r="BQ189" s="27"/>
      <c r="BR189" s="27"/>
      <c r="BS189" s="27"/>
      <c r="BT189" s="27"/>
      <c r="BU189" s="27"/>
      <c r="BV189" s="27"/>
      <c r="BW189" s="27"/>
      <c r="BX189" s="27"/>
      <c r="BY189" s="27"/>
      <c r="BZ189" s="27"/>
      <c r="CA189" s="27"/>
      <c r="CB189" s="27"/>
      <c r="CC189" s="27"/>
      <c r="CD189" s="27"/>
      <c r="CE189" s="27"/>
      <c r="CF189" s="27"/>
      <c r="CG189" s="27"/>
      <c r="CH189" s="27"/>
      <c r="CI189" s="27"/>
      <c r="CJ189" s="27"/>
      <c r="CK189" s="27"/>
      <c r="CL189" s="27"/>
      <c r="CM189" s="27"/>
      <c r="CN189" s="27"/>
      <c r="CO189" s="27"/>
      <c r="CP189" s="27"/>
      <c r="CQ189" s="27"/>
      <c r="CR189" s="27"/>
      <c r="CS189" s="27"/>
      <c r="CT189" s="27"/>
      <c r="CU189" s="27"/>
      <c r="CV189" s="27"/>
      <c r="CW189" s="27"/>
      <c r="CX189" s="27"/>
      <c r="CY189" s="27"/>
      <c r="CZ189" s="27"/>
      <c r="DA189" s="27"/>
      <c r="DB189" s="27"/>
      <c r="DC189" s="27"/>
      <c r="DD189" s="27"/>
      <c r="DE189" s="27"/>
      <c r="DF189" s="27"/>
      <c r="DG189" s="27"/>
      <c r="DH189" s="27"/>
      <c r="DI189" s="27"/>
      <c r="DJ189" s="27"/>
      <c r="DK189" s="27"/>
      <c r="DL189" s="27"/>
      <c r="DM189" s="27"/>
      <c r="DN189" s="27"/>
    </row>
    <row r="190" spans="1:118" x14ac:dyDescent="0.2">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c r="BG190" s="27"/>
      <c r="BH190" s="27"/>
      <c r="BI190" s="27"/>
      <c r="BJ190" s="27"/>
      <c r="BK190" s="27"/>
      <c r="BL190" s="27"/>
      <c r="BM190" s="27"/>
      <c r="BN190" s="27"/>
      <c r="BO190" s="27"/>
      <c r="BP190" s="27"/>
      <c r="BQ190" s="27"/>
      <c r="BR190" s="27"/>
      <c r="BS190" s="27"/>
      <c r="BT190" s="27"/>
      <c r="BU190" s="27"/>
      <c r="BV190" s="27"/>
      <c r="BW190" s="27"/>
      <c r="BX190" s="27"/>
      <c r="BY190" s="27"/>
      <c r="BZ190" s="27"/>
      <c r="CA190" s="27"/>
      <c r="CB190" s="27"/>
      <c r="CC190" s="27"/>
      <c r="CD190" s="27"/>
      <c r="CE190" s="27"/>
      <c r="CF190" s="27"/>
      <c r="CG190" s="27"/>
      <c r="CH190" s="27"/>
      <c r="CI190" s="27"/>
      <c r="CJ190" s="27"/>
      <c r="CK190" s="27"/>
      <c r="CL190" s="27"/>
      <c r="CM190" s="27"/>
      <c r="CN190" s="27"/>
      <c r="CO190" s="27"/>
      <c r="CP190" s="27"/>
      <c r="CQ190" s="27"/>
      <c r="CR190" s="27"/>
      <c r="CS190" s="27"/>
      <c r="CT190" s="27"/>
      <c r="CU190" s="27"/>
      <c r="CV190" s="27"/>
      <c r="CW190" s="27"/>
      <c r="CX190" s="27"/>
      <c r="CY190" s="27"/>
      <c r="CZ190" s="27"/>
      <c r="DA190" s="27"/>
      <c r="DB190" s="27"/>
      <c r="DC190" s="27"/>
      <c r="DD190" s="27"/>
      <c r="DE190" s="27"/>
      <c r="DF190" s="27"/>
      <c r="DG190" s="27"/>
      <c r="DH190" s="27"/>
      <c r="DI190" s="27"/>
      <c r="DJ190" s="27"/>
      <c r="DK190" s="27"/>
      <c r="DL190" s="27"/>
      <c r="DM190" s="27"/>
      <c r="DN190" s="27"/>
    </row>
    <row r="191" spans="1:118" x14ac:dyDescent="0.2">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c r="BG191" s="27"/>
      <c r="BH191" s="27"/>
      <c r="BI191" s="27"/>
      <c r="BJ191" s="27"/>
      <c r="BK191" s="27"/>
      <c r="BL191" s="27"/>
      <c r="BM191" s="27"/>
      <c r="BN191" s="27"/>
      <c r="BO191" s="27"/>
      <c r="BP191" s="27"/>
      <c r="BQ191" s="27"/>
      <c r="BR191" s="27"/>
      <c r="BS191" s="27"/>
      <c r="BT191" s="27"/>
      <c r="BU191" s="27"/>
      <c r="BV191" s="27"/>
      <c r="BW191" s="27"/>
      <c r="BX191" s="27"/>
      <c r="BY191" s="27"/>
      <c r="BZ191" s="27"/>
      <c r="CA191" s="27"/>
      <c r="CB191" s="27"/>
      <c r="CC191" s="27"/>
      <c r="CD191" s="27"/>
      <c r="CE191" s="27"/>
      <c r="CF191" s="27"/>
      <c r="CG191" s="27"/>
      <c r="CH191" s="27"/>
      <c r="CI191" s="27"/>
      <c r="CJ191" s="27"/>
      <c r="CK191" s="27"/>
      <c r="CL191" s="27"/>
      <c r="CM191" s="27"/>
      <c r="CN191" s="27"/>
      <c r="CO191" s="27"/>
      <c r="CP191" s="27"/>
      <c r="CQ191" s="27"/>
      <c r="CR191" s="27"/>
      <c r="CS191" s="27"/>
      <c r="CT191" s="27"/>
      <c r="CU191" s="27"/>
      <c r="CV191" s="27"/>
      <c r="CW191" s="27"/>
      <c r="CX191" s="27"/>
      <c r="CY191" s="27"/>
      <c r="CZ191" s="27"/>
      <c r="DA191" s="27"/>
      <c r="DB191" s="27"/>
      <c r="DC191" s="27"/>
      <c r="DD191" s="27"/>
      <c r="DE191" s="27"/>
      <c r="DF191" s="27"/>
      <c r="DG191" s="27"/>
      <c r="DH191" s="27"/>
      <c r="DI191" s="27"/>
      <c r="DJ191" s="27"/>
      <c r="DK191" s="27"/>
      <c r="DL191" s="27"/>
      <c r="DM191" s="27"/>
      <c r="DN191" s="27"/>
    </row>
    <row r="192" spans="1:118" x14ac:dyDescent="0.2">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c r="BG192" s="27"/>
      <c r="BH192" s="27"/>
      <c r="BI192" s="27"/>
      <c r="BJ192" s="27"/>
      <c r="BK192" s="27"/>
      <c r="BL192" s="27"/>
      <c r="BM192" s="27"/>
      <c r="BN192" s="27"/>
      <c r="BO192" s="27"/>
      <c r="BP192" s="27"/>
      <c r="BQ192" s="27"/>
      <c r="BR192" s="27"/>
      <c r="BS192" s="27"/>
      <c r="BT192" s="27"/>
      <c r="BU192" s="27"/>
      <c r="BV192" s="27"/>
      <c r="BW192" s="27"/>
      <c r="BX192" s="27"/>
      <c r="BY192" s="27"/>
      <c r="BZ192" s="27"/>
      <c r="CA192" s="27"/>
      <c r="CB192" s="27"/>
      <c r="CC192" s="27"/>
      <c r="CD192" s="27"/>
      <c r="CE192" s="27"/>
      <c r="CF192" s="27"/>
      <c r="CG192" s="27"/>
      <c r="CH192" s="27"/>
      <c r="CI192" s="27"/>
      <c r="CJ192" s="27"/>
      <c r="CK192" s="27"/>
      <c r="CL192" s="27"/>
      <c r="CM192" s="27"/>
      <c r="CN192" s="27"/>
      <c r="CO192" s="27"/>
      <c r="CP192" s="27"/>
      <c r="CQ192" s="27"/>
      <c r="CR192" s="27"/>
      <c r="CS192" s="27"/>
      <c r="CT192" s="27"/>
      <c r="CU192" s="27"/>
      <c r="CV192" s="27"/>
      <c r="CW192" s="27"/>
      <c r="CX192" s="27"/>
      <c r="CY192" s="27"/>
      <c r="CZ192" s="27"/>
      <c r="DA192" s="27"/>
      <c r="DB192" s="27"/>
      <c r="DC192" s="27"/>
      <c r="DD192" s="27"/>
      <c r="DE192" s="27"/>
      <c r="DF192" s="27"/>
      <c r="DG192" s="27"/>
      <c r="DH192" s="27"/>
      <c r="DI192" s="27"/>
      <c r="DJ192" s="27"/>
      <c r="DK192" s="27"/>
      <c r="DL192" s="27"/>
      <c r="DM192" s="27"/>
      <c r="DN192" s="27"/>
    </row>
    <row r="193" spans="1:118" x14ac:dyDescent="0.2">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c r="BG193" s="27"/>
      <c r="BH193" s="27"/>
      <c r="BI193" s="27"/>
      <c r="BJ193" s="27"/>
      <c r="BK193" s="27"/>
      <c r="BL193" s="27"/>
      <c r="BM193" s="27"/>
      <c r="BN193" s="27"/>
      <c r="BO193" s="27"/>
      <c r="BP193" s="27"/>
      <c r="BQ193" s="27"/>
      <c r="BR193" s="27"/>
      <c r="BS193" s="27"/>
      <c r="BT193" s="27"/>
      <c r="BU193" s="27"/>
      <c r="BV193" s="27"/>
      <c r="BW193" s="27"/>
      <c r="BX193" s="27"/>
      <c r="BY193" s="27"/>
      <c r="BZ193" s="27"/>
      <c r="CA193" s="27"/>
      <c r="CB193" s="27"/>
      <c r="CC193" s="27"/>
      <c r="CD193" s="27"/>
      <c r="CE193" s="27"/>
      <c r="CF193" s="27"/>
      <c r="CG193" s="27"/>
      <c r="CH193" s="27"/>
      <c r="CI193" s="27"/>
      <c r="CJ193" s="27"/>
      <c r="CK193" s="27"/>
      <c r="CL193" s="27"/>
      <c r="CM193" s="27"/>
      <c r="CN193" s="27"/>
      <c r="CO193" s="27"/>
      <c r="CP193" s="27"/>
      <c r="CQ193" s="27"/>
      <c r="CR193" s="27"/>
      <c r="CS193" s="27"/>
      <c r="CT193" s="27"/>
      <c r="CU193" s="27"/>
      <c r="CV193" s="27"/>
      <c r="CW193" s="27"/>
      <c r="CX193" s="27"/>
      <c r="CY193" s="27"/>
      <c r="CZ193" s="27"/>
      <c r="DA193" s="27"/>
      <c r="DB193" s="27"/>
      <c r="DC193" s="27"/>
      <c r="DD193" s="27"/>
      <c r="DE193" s="27"/>
      <c r="DF193" s="27"/>
      <c r="DG193" s="27"/>
      <c r="DH193" s="27"/>
      <c r="DI193" s="27"/>
      <c r="DJ193" s="27"/>
      <c r="DK193" s="27"/>
      <c r="DL193" s="27"/>
      <c r="DM193" s="27"/>
      <c r="DN193" s="27"/>
    </row>
    <row r="194" spans="1:118" x14ac:dyDescent="0.2">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c r="BG194" s="27"/>
      <c r="BH194" s="27"/>
      <c r="BI194" s="27"/>
      <c r="BJ194" s="27"/>
      <c r="BK194" s="27"/>
      <c r="BL194" s="27"/>
      <c r="BM194" s="27"/>
      <c r="BN194" s="27"/>
      <c r="BO194" s="27"/>
      <c r="BP194" s="27"/>
      <c r="BQ194" s="27"/>
      <c r="BR194" s="27"/>
      <c r="BS194" s="27"/>
      <c r="BT194" s="27"/>
      <c r="BU194" s="27"/>
      <c r="BV194" s="27"/>
      <c r="BW194" s="27"/>
      <c r="BX194" s="27"/>
      <c r="BY194" s="27"/>
      <c r="BZ194" s="27"/>
      <c r="CA194" s="27"/>
      <c r="CB194" s="27"/>
      <c r="CC194" s="27"/>
      <c r="CD194" s="27"/>
      <c r="CE194" s="27"/>
      <c r="CF194" s="27"/>
      <c r="CG194" s="27"/>
      <c r="CH194" s="27"/>
      <c r="CI194" s="27"/>
      <c r="CJ194" s="27"/>
      <c r="CK194" s="27"/>
      <c r="CL194" s="27"/>
      <c r="CM194" s="27"/>
      <c r="CN194" s="27"/>
      <c r="CO194" s="27"/>
      <c r="CP194" s="27"/>
      <c r="CQ194" s="27"/>
      <c r="CR194" s="27"/>
      <c r="CS194" s="27"/>
      <c r="CT194" s="27"/>
      <c r="CU194" s="27"/>
      <c r="CV194" s="27"/>
      <c r="CW194" s="27"/>
      <c r="CX194" s="27"/>
      <c r="CY194" s="27"/>
      <c r="CZ194" s="27"/>
      <c r="DA194" s="27"/>
      <c r="DB194" s="27"/>
      <c r="DC194" s="27"/>
      <c r="DD194" s="27"/>
      <c r="DE194" s="27"/>
      <c r="DF194" s="27"/>
      <c r="DG194" s="27"/>
      <c r="DH194" s="27"/>
      <c r="DI194" s="27"/>
      <c r="DJ194" s="27"/>
      <c r="DK194" s="27"/>
      <c r="DL194" s="27"/>
      <c r="DM194" s="27"/>
      <c r="DN194" s="27"/>
    </row>
    <row r="195" spans="1:118" x14ac:dyDescent="0.2">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c r="BG195" s="27"/>
      <c r="BH195" s="27"/>
      <c r="BI195" s="27"/>
      <c r="BJ195" s="27"/>
      <c r="BK195" s="27"/>
      <c r="BL195" s="27"/>
      <c r="BM195" s="27"/>
      <c r="BN195" s="27"/>
      <c r="BO195" s="27"/>
      <c r="BP195" s="27"/>
      <c r="BQ195" s="27"/>
      <c r="BR195" s="27"/>
      <c r="BS195" s="27"/>
      <c r="BT195" s="27"/>
      <c r="BU195" s="27"/>
      <c r="BV195" s="27"/>
      <c r="BW195" s="27"/>
      <c r="BX195" s="27"/>
      <c r="BY195" s="27"/>
      <c r="BZ195" s="27"/>
      <c r="CA195" s="27"/>
      <c r="CB195" s="27"/>
      <c r="CC195" s="27"/>
      <c r="CD195" s="27"/>
      <c r="CE195" s="27"/>
      <c r="CF195" s="27"/>
      <c r="CG195" s="27"/>
      <c r="CH195" s="27"/>
      <c r="CI195" s="27"/>
      <c r="CJ195" s="27"/>
      <c r="CK195" s="27"/>
      <c r="CL195" s="27"/>
      <c r="CM195" s="27"/>
      <c r="CN195" s="27"/>
      <c r="CO195" s="27"/>
      <c r="CP195" s="27"/>
      <c r="CQ195" s="27"/>
      <c r="CR195" s="27"/>
      <c r="CS195" s="27"/>
      <c r="CT195" s="27"/>
      <c r="CU195" s="27"/>
      <c r="CV195" s="27"/>
      <c r="CW195" s="27"/>
      <c r="CX195" s="27"/>
      <c r="CY195" s="27"/>
      <c r="CZ195" s="27"/>
      <c r="DA195" s="27"/>
      <c r="DB195" s="27"/>
      <c r="DC195" s="27"/>
      <c r="DD195" s="27"/>
      <c r="DE195" s="27"/>
      <c r="DF195" s="27"/>
      <c r="DG195" s="27"/>
      <c r="DH195" s="27"/>
      <c r="DI195" s="27"/>
      <c r="DJ195" s="27"/>
      <c r="DK195" s="27"/>
      <c r="DL195" s="27"/>
      <c r="DM195" s="27"/>
      <c r="DN195" s="27"/>
    </row>
    <row r="196" spans="1:118" x14ac:dyDescent="0.2">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c r="BG196" s="27"/>
      <c r="BH196" s="27"/>
      <c r="BI196" s="27"/>
      <c r="BJ196" s="27"/>
      <c r="BK196" s="27"/>
      <c r="BL196" s="27"/>
      <c r="BM196" s="27"/>
      <c r="BN196" s="27"/>
      <c r="BO196" s="27"/>
      <c r="BP196" s="27"/>
      <c r="BQ196" s="27"/>
      <c r="BR196" s="27"/>
      <c r="BS196" s="27"/>
      <c r="BT196" s="27"/>
      <c r="BU196" s="27"/>
      <c r="BV196" s="27"/>
      <c r="BW196" s="27"/>
      <c r="BX196" s="27"/>
      <c r="BY196" s="27"/>
      <c r="BZ196" s="27"/>
      <c r="CA196" s="27"/>
      <c r="CB196" s="27"/>
      <c r="CC196" s="27"/>
      <c r="CD196" s="27"/>
      <c r="CE196" s="27"/>
      <c r="CF196" s="27"/>
      <c r="CG196" s="27"/>
      <c r="CH196" s="27"/>
      <c r="CI196" s="27"/>
      <c r="CJ196" s="27"/>
      <c r="CK196" s="27"/>
      <c r="CL196" s="27"/>
      <c r="CM196" s="27"/>
      <c r="CN196" s="27"/>
      <c r="CO196" s="27"/>
      <c r="CP196" s="27"/>
      <c r="CQ196" s="27"/>
      <c r="CR196" s="27"/>
      <c r="CS196" s="27"/>
      <c r="CT196" s="27"/>
      <c r="CU196" s="27"/>
      <c r="CV196" s="27"/>
      <c r="CW196" s="27"/>
      <c r="CX196" s="27"/>
      <c r="CY196" s="27"/>
      <c r="CZ196" s="27"/>
      <c r="DA196" s="27"/>
      <c r="DB196" s="27"/>
      <c r="DC196" s="27"/>
      <c r="DD196" s="27"/>
      <c r="DE196" s="27"/>
      <c r="DF196" s="27"/>
      <c r="DG196" s="27"/>
      <c r="DH196" s="27"/>
      <c r="DI196" s="27"/>
      <c r="DJ196" s="27"/>
      <c r="DK196" s="27"/>
      <c r="DL196" s="27"/>
      <c r="DM196" s="27"/>
      <c r="DN196" s="27"/>
    </row>
    <row r="197" spans="1:118" x14ac:dyDescent="0.2">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c r="BG197" s="27"/>
      <c r="BH197" s="27"/>
      <c r="BI197" s="27"/>
      <c r="BJ197" s="27"/>
      <c r="BK197" s="27"/>
      <c r="BL197" s="27"/>
      <c r="BM197" s="27"/>
      <c r="BN197" s="27"/>
      <c r="BO197" s="27"/>
      <c r="BP197" s="27"/>
      <c r="BQ197" s="27"/>
      <c r="BR197" s="27"/>
      <c r="BS197" s="27"/>
      <c r="BT197" s="27"/>
      <c r="BU197" s="27"/>
      <c r="BV197" s="27"/>
      <c r="BW197" s="27"/>
      <c r="BX197" s="27"/>
      <c r="BY197" s="27"/>
      <c r="BZ197" s="27"/>
      <c r="CA197" s="27"/>
      <c r="CB197" s="27"/>
      <c r="CC197" s="27"/>
      <c r="CD197" s="27"/>
      <c r="CE197" s="27"/>
      <c r="CF197" s="27"/>
      <c r="CG197" s="27"/>
      <c r="CH197" s="27"/>
      <c r="CI197" s="27"/>
      <c r="CJ197" s="27"/>
      <c r="CK197" s="27"/>
      <c r="CL197" s="27"/>
      <c r="CM197" s="27"/>
      <c r="CN197" s="27"/>
      <c r="CO197" s="27"/>
      <c r="CP197" s="27"/>
      <c r="CQ197" s="27"/>
      <c r="CR197" s="27"/>
      <c r="CS197" s="27"/>
      <c r="CT197" s="27"/>
      <c r="CU197" s="27"/>
      <c r="CV197" s="27"/>
      <c r="CW197" s="27"/>
      <c r="CX197" s="27"/>
      <c r="CY197" s="27"/>
      <c r="CZ197" s="27"/>
      <c r="DA197" s="27"/>
      <c r="DB197" s="27"/>
      <c r="DC197" s="27"/>
      <c r="DD197" s="27"/>
      <c r="DE197" s="27"/>
      <c r="DF197" s="27"/>
      <c r="DG197" s="27"/>
      <c r="DH197" s="27"/>
      <c r="DI197" s="27"/>
      <c r="DJ197" s="27"/>
      <c r="DK197" s="27"/>
      <c r="DL197" s="27"/>
      <c r="DM197" s="27"/>
      <c r="DN197" s="27"/>
    </row>
    <row r="198" spans="1:118" x14ac:dyDescent="0.2">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c r="BG198" s="27"/>
      <c r="BH198" s="27"/>
      <c r="BI198" s="27"/>
      <c r="BJ198" s="27"/>
      <c r="BK198" s="27"/>
      <c r="BL198" s="27"/>
      <c r="BM198" s="27"/>
      <c r="BN198" s="27"/>
      <c r="BO198" s="27"/>
      <c r="BP198" s="27"/>
      <c r="BQ198" s="27"/>
      <c r="BR198" s="27"/>
      <c r="BS198" s="27"/>
      <c r="BT198" s="27"/>
      <c r="BU198" s="27"/>
      <c r="BV198" s="27"/>
      <c r="BW198" s="27"/>
      <c r="BX198" s="27"/>
      <c r="BY198" s="27"/>
      <c r="BZ198" s="27"/>
      <c r="CA198" s="27"/>
      <c r="CB198" s="27"/>
      <c r="CC198" s="27"/>
      <c r="CD198" s="27"/>
      <c r="CE198" s="27"/>
      <c r="CF198" s="27"/>
      <c r="CG198" s="27"/>
      <c r="CH198" s="27"/>
      <c r="CI198" s="27"/>
      <c r="CJ198" s="27"/>
      <c r="CK198" s="27"/>
      <c r="CL198" s="27"/>
      <c r="CM198" s="27"/>
      <c r="CN198" s="27"/>
      <c r="CO198" s="27"/>
      <c r="CP198" s="27"/>
      <c r="CQ198" s="27"/>
      <c r="CR198" s="27"/>
      <c r="CS198" s="27"/>
      <c r="CT198" s="27"/>
      <c r="CU198" s="27"/>
      <c r="CV198" s="27"/>
      <c r="CW198" s="27"/>
      <c r="CX198" s="27"/>
      <c r="CY198" s="27"/>
      <c r="CZ198" s="27"/>
      <c r="DA198" s="27"/>
      <c r="DB198" s="27"/>
      <c r="DC198" s="27"/>
      <c r="DD198" s="27"/>
      <c r="DE198" s="27"/>
      <c r="DF198" s="27"/>
      <c r="DG198" s="27"/>
      <c r="DH198" s="27"/>
      <c r="DI198" s="27"/>
      <c r="DJ198" s="27"/>
      <c r="DK198" s="27"/>
      <c r="DL198" s="27"/>
      <c r="DM198" s="27"/>
      <c r="DN198" s="27"/>
    </row>
    <row r="199" spans="1:118" x14ac:dyDescent="0.2">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c r="BG199" s="27"/>
      <c r="BH199" s="27"/>
      <c r="BI199" s="27"/>
      <c r="BJ199" s="27"/>
      <c r="BK199" s="27"/>
      <c r="BL199" s="27"/>
      <c r="BM199" s="27"/>
      <c r="BN199" s="27"/>
      <c r="BO199" s="27"/>
      <c r="BP199" s="27"/>
      <c r="BQ199" s="27"/>
      <c r="BR199" s="27"/>
      <c r="BS199" s="27"/>
      <c r="BT199" s="27"/>
      <c r="BU199" s="27"/>
      <c r="BV199" s="27"/>
      <c r="BW199" s="27"/>
      <c r="BX199" s="27"/>
      <c r="BY199" s="27"/>
      <c r="BZ199" s="27"/>
      <c r="CA199" s="27"/>
      <c r="CB199" s="27"/>
      <c r="CC199" s="27"/>
      <c r="CD199" s="27"/>
      <c r="CE199" s="27"/>
      <c r="CF199" s="27"/>
      <c r="CG199" s="27"/>
      <c r="CH199" s="27"/>
      <c r="CI199" s="27"/>
      <c r="CJ199" s="27"/>
      <c r="CK199" s="27"/>
      <c r="CL199" s="27"/>
      <c r="CM199" s="27"/>
      <c r="CN199" s="27"/>
      <c r="CO199" s="27"/>
      <c r="CP199" s="27"/>
      <c r="CQ199" s="27"/>
      <c r="CR199" s="27"/>
      <c r="CS199" s="27"/>
      <c r="CT199" s="27"/>
      <c r="CU199" s="27"/>
      <c r="CV199" s="27"/>
      <c r="CW199" s="27"/>
      <c r="CX199" s="27"/>
      <c r="CY199" s="27"/>
      <c r="CZ199" s="27"/>
      <c r="DA199" s="27"/>
      <c r="DB199" s="27"/>
      <c r="DC199" s="27"/>
      <c r="DD199" s="27"/>
      <c r="DE199" s="27"/>
      <c r="DF199" s="27"/>
      <c r="DG199" s="27"/>
      <c r="DH199" s="27"/>
      <c r="DI199" s="27"/>
      <c r="DJ199" s="27"/>
      <c r="DK199" s="27"/>
      <c r="DL199" s="27"/>
      <c r="DM199" s="27"/>
      <c r="DN199" s="27"/>
    </row>
    <row r="200" spans="1:118" x14ac:dyDescent="0.2">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c r="BG200" s="27"/>
      <c r="BH200" s="27"/>
      <c r="BI200" s="27"/>
      <c r="BJ200" s="27"/>
      <c r="BK200" s="27"/>
      <c r="BL200" s="27"/>
      <c r="BM200" s="27"/>
      <c r="BN200" s="27"/>
      <c r="BO200" s="27"/>
      <c r="BP200" s="27"/>
      <c r="BQ200" s="27"/>
      <c r="BR200" s="27"/>
      <c r="BS200" s="27"/>
      <c r="BT200" s="27"/>
      <c r="BU200" s="27"/>
      <c r="BV200" s="27"/>
      <c r="BW200" s="27"/>
      <c r="BX200" s="27"/>
      <c r="BY200" s="27"/>
      <c r="BZ200" s="27"/>
      <c r="CA200" s="27"/>
      <c r="CB200" s="27"/>
      <c r="CC200" s="27"/>
      <c r="CD200" s="27"/>
      <c r="CE200" s="27"/>
      <c r="CF200" s="27"/>
      <c r="CG200" s="27"/>
      <c r="CH200" s="27"/>
      <c r="CI200" s="27"/>
      <c r="CJ200" s="27"/>
      <c r="CK200" s="27"/>
      <c r="CL200" s="27"/>
      <c r="CM200" s="27"/>
      <c r="CN200" s="27"/>
      <c r="CO200" s="27"/>
      <c r="CP200" s="27"/>
      <c r="CQ200" s="27"/>
      <c r="CR200" s="27"/>
      <c r="CS200" s="27"/>
      <c r="CT200" s="27"/>
      <c r="CU200" s="27"/>
      <c r="CV200" s="27"/>
      <c r="CW200" s="27"/>
      <c r="CX200" s="27"/>
      <c r="CY200" s="27"/>
      <c r="CZ200" s="27"/>
      <c r="DA200" s="27"/>
      <c r="DB200" s="27"/>
      <c r="DC200" s="27"/>
      <c r="DD200" s="27"/>
      <c r="DE200" s="27"/>
      <c r="DF200" s="27"/>
      <c r="DG200" s="27"/>
      <c r="DH200" s="27"/>
      <c r="DI200" s="27"/>
      <c r="DJ200" s="27"/>
      <c r="DK200" s="27"/>
      <c r="DL200" s="27"/>
      <c r="DM200" s="27"/>
      <c r="DN200" s="27"/>
    </row>
    <row r="201" spans="1:118" x14ac:dyDescent="0.2">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c r="BG201" s="27"/>
      <c r="BH201" s="27"/>
      <c r="BI201" s="27"/>
      <c r="BJ201" s="27"/>
      <c r="BK201" s="27"/>
      <c r="BL201" s="27"/>
      <c r="BM201" s="27"/>
      <c r="BN201" s="27"/>
      <c r="BO201" s="27"/>
      <c r="BP201" s="27"/>
      <c r="BQ201" s="27"/>
      <c r="BR201" s="27"/>
      <c r="BS201" s="27"/>
      <c r="BT201" s="27"/>
      <c r="BU201" s="27"/>
      <c r="BV201" s="27"/>
      <c r="BW201" s="27"/>
      <c r="BX201" s="27"/>
      <c r="BY201" s="27"/>
      <c r="BZ201" s="27"/>
      <c r="CA201" s="27"/>
      <c r="CB201" s="27"/>
      <c r="CC201" s="27"/>
      <c r="CD201" s="27"/>
      <c r="CE201" s="27"/>
      <c r="CF201" s="27"/>
      <c r="CG201" s="27"/>
      <c r="CH201" s="27"/>
      <c r="CI201" s="27"/>
      <c r="CJ201" s="27"/>
      <c r="CK201" s="27"/>
      <c r="CL201" s="27"/>
      <c r="CM201" s="27"/>
      <c r="CN201" s="27"/>
      <c r="CO201" s="27"/>
      <c r="CP201" s="27"/>
      <c r="CQ201" s="27"/>
      <c r="CR201" s="27"/>
      <c r="CS201" s="27"/>
      <c r="CT201" s="27"/>
      <c r="CU201" s="27"/>
      <c r="CV201" s="27"/>
      <c r="CW201" s="27"/>
      <c r="CX201" s="27"/>
      <c r="CY201" s="27"/>
      <c r="CZ201" s="27"/>
      <c r="DA201" s="27"/>
      <c r="DB201" s="27"/>
      <c r="DC201" s="27"/>
      <c r="DD201" s="27"/>
      <c r="DE201" s="27"/>
      <c r="DF201" s="27"/>
      <c r="DG201" s="27"/>
      <c r="DH201" s="27"/>
      <c r="DI201" s="27"/>
      <c r="DJ201" s="27"/>
      <c r="DK201" s="27"/>
      <c r="DL201" s="27"/>
      <c r="DM201" s="27"/>
      <c r="DN201" s="27"/>
    </row>
    <row r="202" spans="1:118" x14ac:dyDescent="0.2">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c r="BG202" s="27"/>
      <c r="BH202" s="27"/>
      <c r="BI202" s="27"/>
      <c r="BJ202" s="27"/>
      <c r="BK202" s="27"/>
      <c r="BL202" s="27"/>
      <c r="BM202" s="27"/>
      <c r="BN202" s="27"/>
      <c r="BO202" s="27"/>
      <c r="BP202" s="27"/>
      <c r="BQ202" s="27"/>
      <c r="BR202" s="27"/>
      <c r="BS202" s="27"/>
      <c r="BT202" s="27"/>
      <c r="BU202" s="27"/>
      <c r="BV202" s="27"/>
      <c r="BW202" s="27"/>
      <c r="BX202" s="27"/>
      <c r="BY202" s="27"/>
      <c r="BZ202" s="27"/>
      <c r="CA202" s="27"/>
      <c r="CB202" s="27"/>
      <c r="CC202" s="27"/>
      <c r="CD202" s="27"/>
      <c r="CE202" s="27"/>
      <c r="CF202" s="27"/>
      <c r="CG202" s="27"/>
      <c r="CH202" s="27"/>
      <c r="CI202" s="27"/>
      <c r="CJ202" s="27"/>
      <c r="CK202" s="27"/>
      <c r="CL202" s="27"/>
      <c r="CM202" s="27"/>
      <c r="CN202" s="27"/>
      <c r="CO202" s="27"/>
      <c r="CP202" s="27"/>
      <c r="CQ202" s="27"/>
      <c r="CR202" s="27"/>
      <c r="CS202" s="27"/>
      <c r="CT202" s="27"/>
      <c r="CU202" s="27"/>
      <c r="CV202" s="27"/>
      <c r="CW202" s="27"/>
      <c r="CX202" s="27"/>
      <c r="CY202" s="27"/>
      <c r="CZ202" s="27"/>
      <c r="DA202" s="27"/>
      <c r="DB202" s="27"/>
      <c r="DC202" s="27"/>
      <c r="DD202" s="27"/>
      <c r="DE202" s="27"/>
      <c r="DF202" s="27"/>
      <c r="DG202" s="27"/>
      <c r="DH202" s="27"/>
      <c r="DI202" s="27"/>
      <c r="DJ202" s="27"/>
      <c r="DK202" s="27"/>
      <c r="DL202" s="27"/>
      <c r="DM202" s="27"/>
      <c r="DN202" s="27"/>
    </row>
    <row r="203" spans="1:118" x14ac:dyDescent="0.2">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c r="BG203" s="27"/>
      <c r="BH203" s="27"/>
      <c r="BI203" s="27"/>
      <c r="BJ203" s="27"/>
      <c r="BK203" s="27"/>
      <c r="BL203" s="27"/>
      <c r="BM203" s="27"/>
      <c r="BN203" s="27"/>
      <c r="BO203" s="27"/>
      <c r="BP203" s="27"/>
      <c r="BQ203" s="27"/>
      <c r="BR203" s="27"/>
      <c r="BS203" s="27"/>
      <c r="BT203" s="27"/>
      <c r="BU203" s="27"/>
      <c r="BV203" s="27"/>
      <c r="BW203" s="27"/>
      <c r="BX203" s="27"/>
      <c r="BY203" s="27"/>
      <c r="BZ203" s="27"/>
      <c r="CA203" s="27"/>
      <c r="CB203" s="27"/>
      <c r="CC203" s="27"/>
      <c r="CD203" s="27"/>
      <c r="CE203" s="27"/>
      <c r="CF203" s="27"/>
      <c r="CG203" s="27"/>
      <c r="CH203" s="27"/>
      <c r="CI203" s="27"/>
      <c r="CJ203" s="27"/>
      <c r="CK203" s="27"/>
      <c r="CL203" s="27"/>
      <c r="CM203" s="27"/>
      <c r="CN203" s="27"/>
      <c r="CO203" s="27"/>
      <c r="CP203" s="27"/>
      <c r="CQ203" s="27"/>
      <c r="CR203" s="27"/>
      <c r="CS203" s="27"/>
      <c r="CT203" s="27"/>
      <c r="CU203" s="27"/>
      <c r="CV203" s="27"/>
      <c r="CW203" s="27"/>
      <c r="CX203" s="27"/>
      <c r="CY203" s="27"/>
      <c r="CZ203" s="27"/>
      <c r="DA203" s="27"/>
      <c r="DB203" s="27"/>
      <c r="DC203" s="27"/>
      <c r="DD203" s="27"/>
      <c r="DE203" s="27"/>
      <c r="DF203" s="27"/>
      <c r="DG203" s="27"/>
      <c r="DH203" s="27"/>
      <c r="DI203" s="27"/>
      <c r="DJ203" s="27"/>
      <c r="DK203" s="27"/>
      <c r="DL203" s="27"/>
      <c r="DM203" s="27"/>
      <c r="DN203" s="27"/>
    </row>
    <row r="204" spans="1:118" x14ac:dyDescent="0.2">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c r="BG204" s="27"/>
      <c r="BH204" s="27"/>
      <c r="BI204" s="27"/>
      <c r="BJ204" s="27"/>
      <c r="BK204" s="27"/>
      <c r="BL204" s="27"/>
      <c r="BM204" s="27"/>
      <c r="BN204" s="27"/>
      <c r="BO204" s="27"/>
      <c r="BP204" s="27"/>
      <c r="BQ204" s="27"/>
      <c r="BR204" s="27"/>
      <c r="BS204" s="27"/>
      <c r="BT204" s="27"/>
      <c r="BU204" s="27"/>
      <c r="BV204" s="27"/>
      <c r="BW204" s="27"/>
      <c r="BX204" s="27"/>
      <c r="BY204" s="27"/>
      <c r="BZ204" s="27"/>
      <c r="CA204" s="27"/>
      <c r="CB204" s="27"/>
      <c r="CC204" s="27"/>
      <c r="CD204" s="27"/>
      <c r="CE204" s="27"/>
      <c r="CF204" s="27"/>
      <c r="CG204" s="27"/>
      <c r="CH204" s="27"/>
      <c r="CI204" s="27"/>
      <c r="CJ204" s="27"/>
      <c r="CK204" s="27"/>
      <c r="CL204" s="27"/>
      <c r="CM204" s="27"/>
      <c r="CN204" s="27"/>
      <c r="CO204" s="27"/>
      <c r="CP204" s="27"/>
      <c r="CQ204" s="27"/>
      <c r="CR204" s="27"/>
      <c r="CS204" s="27"/>
      <c r="CT204" s="27"/>
      <c r="CU204" s="27"/>
      <c r="CV204" s="27"/>
      <c r="CW204" s="27"/>
      <c r="CX204" s="27"/>
      <c r="CY204" s="27"/>
      <c r="CZ204" s="27"/>
      <c r="DA204" s="27"/>
      <c r="DB204" s="27"/>
      <c r="DC204" s="27"/>
      <c r="DD204" s="27"/>
      <c r="DE204" s="27"/>
      <c r="DF204" s="27"/>
      <c r="DG204" s="27"/>
      <c r="DH204" s="27"/>
      <c r="DI204" s="27"/>
      <c r="DJ204" s="27"/>
      <c r="DK204" s="27"/>
      <c r="DL204" s="27"/>
      <c r="DM204" s="27"/>
      <c r="DN204" s="27"/>
    </row>
    <row r="205" spans="1:118" x14ac:dyDescent="0.2">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c r="BG205" s="27"/>
      <c r="BH205" s="27"/>
      <c r="BI205" s="27"/>
      <c r="BJ205" s="27"/>
      <c r="BK205" s="27"/>
      <c r="BL205" s="27"/>
      <c r="BM205" s="27"/>
      <c r="BN205" s="27"/>
      <c r="BO205" s="27"/>
      <c r="BP205" s="27"/>
      <c r="BQ205" s="27"/>
      <c r="BR205" s="27"/>
      <c r="BS205" s="27"/>
      <c r="BT205" s="27"/>
      <c r="BU205" s="27"/>
      <c r="BV205" s="27"/>
      <c r="BW205" s="27"/>
      <c r="BX205" s="27"/>
      <c r="BY205" s="27"/>
      <c r="BZ205" s="27"/>
      <c r="CA205" s="27"/>
      <c r="CB205" s="27"/>
      <c r="CC205" s="27"/>
      <c r="CD205" s="27"/>
      <c r="CE205" s="27"/>
      <c r="CF205" s="27"/>
      <c r="CG205" s="27"/>
      <c r="CH205" s="27"/>
      <c r="CI205" s="27"/>
      <c r="CJ205" s="27"/>
      <c r="CK205" s="27"/>
      <c r="CL205" s="27"/>
      <c r="CM205" s="27"/>
      <c r="CN205" s="27"/>
      <c r="CO205" s="27"/>
      <c r="CP205" s="27"/>
      <c r="CQ205" s="27"/>
      <c r="CR205" s="27"/>
      <c r="CS205" s="27"/>
      <c r="CT205" s="27"/>
      <c r="CU205" s="27"/>
      <c r="CV205" s="27"/>
      <c r="CW205" s="27"/>
      <c r="CX205" s="27"/>
      <c r="CY205" s="27"/>
      <c r="CZ205" s="27"/>
      <c r="DA205" s="27"/>
      <c r="DB205" s="27"/>
      <c r="DC205" s="27"/>
      <c r="DD205" s="27"/>
      <c r="DE205" s="27"/>
      <c r="DF205" s="27"/>
      <c r="DG205" s="27"/>
      <c r="DH205" s="27"/>
      <c r="DI205" s="27"/>
      <c r="DJ205" s="27"/>
      <c r="DK205" s="27"/>
      <c r="DL205" s="27"/>
      <c r="DM205" s="27"/>
      <c r="DN205" s="27"/>
    </row>
    <row r="206" spans="1:118" x14ac:dyDescent="0.2">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c r="BG206" s="27"/>
      <c r="BH206" s="27"/>
      <c r="BI206" s="27"/>
      <c r="BJ206" s="27"/>
      <c r="BK206" s="27"/>
      <c r="BL206" s="27"/>
      <c r="BM206" s="27"/>
      <c r="BN206" s="27"/>
      <c r="BO206" s="27"/>
      <c r="BP206" s="27"/>
      <c r="BQ206" s="27"/>
      <c r="BR206" s="27"/>
      <c r="BS206" s="27"/>
      <c r="BT206" s="27"/>
      <c r="BU206" s="27"/>
      <c r="BV206" s="27"/>
      <c r="BW206" s="27"/>
      <c r="BX206" s="27"/>
      <c r="BY206" s="27"/>
      <c r="BZ206" s="27"/>
      <c r="CA206" s="27"/>
      <c r="CB206" s="27"/>
      <c r="CC206" s="27"/>
      <c r="CD206" s="27"/>
      <c r="CE206" s="27"/>
      <c r="CF206" s="27"/>
      <c r="CG206" s="27"/>
      <c r="CH206" s="27"/>
      <c r="CI206" s="27"/>
      <c r="CJ206" s="27"/>
      <c r="CK206" s="27"/>
      <c r="CL206" s="27"/>
      <c r="CM206" s="27"/>
      <c r="CN206" s="27"/>
      <c r="CO206" s="27"/>
      <c r="CP206" s="27"/>
      <c r="CQ206" s="27"/>
      <c r="CR206" s="27"/>
      <c r="CS206" s="27"/>
      <c r="CT206" s="27"/>
      <c r="CU206" s="27"/>
      <c r="CV206" s="27"/>
      <c r="CW206" s="27"/>
      <c r="CX206" s="27"/>
      <c r="CY206" s="27"/>
      <c r="CZ206" s="27"/>
      <c r="DA206" s="27"/>
      <c r="DB206" s="27"/>
      <c r="DC206" s="27"/>
      <c r="DD206" s="27"/>
      <c r="DE206" s="27"/>
      <c r="DF206" s="27"/>
      <c r="DG206" s="27"/>
      <c r="DH206" s="27"/>
      <c r="DI206" s="27"/>
      <c r="DJ206" s="27"/>
      <c r="DK206" s="27"/>
      <c r="DL206" s="27"/>
      <c r="DM206" s="27"/>
      <c r="DN206" s="27"/>
    </row>
    <row r="207" spans="1:118" x14ac:dyDescent="0.2">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c r="BG207" s="27"/>
      <c r="BH207" s="27"/>
      <c r="BI207" s="27"/>
      <c r="BJ207" s="27"/>
      <c r="BK207" s="27"/>
      <c r="BL207" s="27"/>
      <c r="BM207" s="27"/>
      <c r="BN207" s="27"/>
      <c r="BO207" s="27"/>
      <c r="BP207" s="27"/>
      <c r="BQ207" s="27"/>
      <c r="BR207" s="27"/>
      <c r="BS207" s="27"/>
      <c r="BT207" s="27"/>
      <c r="BU207" s="27"/>
      <c r="BV207" s="27"/>
      <c r="BW207" s="27"/>
      <c r="BX207" s="27"/>
      <c r="BY207" s="27"/>
      <c r="BZ207" s="27"/>
      <c r="CA207" s="27"/>
      <c r="CB207" s="27"/>
      <c r="CC207" s="27"/>
      <c r="CD207" s="27"/>
      <c r="CE207" s="27"/>
      <c r="CF207" s="27"/>
      <c r="CG207" s="27"/>
      <c r="CH207" s="27"/>
      <c r="CI207" s="27"/>
      <c r="CJ207" s="27"/>
      <c r="CK207" s="27"/>
      <c r="CL207" s="27"/>
      <c r="CM207" s="27"/>
      <c r="CN207" s="27"/>
      <c r="CO207" s="27"/>
      <c r="CP207" s="27"/>
      <c r="CQ207" s="27"/>
      <c r="CR207" s="27"/>
      <c r="CS207" s="27"/>
      <c r="CT207" s="27"/>
      <c r="CU207" s="27"/>
      <c r="CV207" s="27"/>
      <c r="CW207" s="27"/>
      <c r="CX207" s="27"/>
      <c r="CY207" s="27"/>
      <c r="CZ207" s="27"/>
      <c r="DA207" s="27"/>
      <c r="DB207" s="27"/>
      <c r="DC207" s="27"/>
      <c r="DD207" s="27"/>
      <c r="DE207" s="27"/>
      <c r="DF207" s="27"/>
      <c r="DG207" s="27"/>
      <c r="DH207" s="27"/>
      <c r="DI207" s="27"/>
      <c r="DJ207" s="27"/>
      <c r="DK207" s="27"/>
      <c r="DL207" s="27"/>
      <c r="DM207" s="27"/>
      <c r="DN207" s="27"/>
    </row>
    <row r="208" spans="1:118" x14ac:dyDescent="0.2">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c r="BG208" s="27"/>
      <c r="BH208" s="27"/>
      <c r="BI208" s="27"/>
      <c r="BJ208" s="27"/>
      <c r="BK208" s="27"/>
      <c r="BL208" s="27"/>
      <c r="BM208" s="27"/>
      <c r="BN208" s="27"/>
      <c r="BO208" s="27"/>
      <c r="BP208" s="27"/>
      <c r="BQ208" s="27"/>
      <c r="BR208" s="27"/>
      <c r="BS208" s="27"/>
      <c r="BT208" s="27"/>
      <c r="BU208" s="27"/>
      <c r="BV208" s="27"/>
      <c r="BW208" s="27"/>
      <c r="BX208" s="27"/>
      <c r="BY208" s="27"/>
      <c r="BZ208" s="27"/>
      <c r="CA208" s="27"/>
      <c r="CB208" s="27"/>
      <c r="CC208" s="27"/>
      <c r="CD208" s="27"/>
      <c r="CE208" s="27"/>
      <c r="CF208" s="27"/>
      <c r="CG208" s="27"/>
      <c r="CH208" s="27"/>
      <c r="CI208" s="27"/>
      <c r="CJ208" s="27"/>
      <c r="CK208" s="27"/>
      <c r="CL208" s="27"/>
      <c r="CM208" s="27"/>
      <c r="CN208" s="27"/>
      <c r="CO208" s="27"/>
      <c r="CP208" s="27"/>
      <c r="CQ208" s="27"/>
      <c r="CR208" s="27"/>
      <c r="CS208" s="27"/>
      <c r="CT208" s="27"/>
      <c r="CU208" s="27"/>
      <c r="CV208" s="27"/>
      <c r="CW208" s="27"/>
      <c r="CX208" s="27"/>
      <c r="CY208" s="27"/>
      <c r="CZ208" s="27"/>
      <c r="DA208" s="27"/>
      <c r="DB208" s="27"/>
      <c r="DC208" s="27"/>
      <c r="DD208" s="27"/>
      <c r="DE208" s="27"/>
      <c r="DF208" s="27"/>
      <c r="DG208" s="27"/>
      <c r="DH208" s="27"/>
      <c r="DI208" s="27"/>
      <c r="DJ208" s="27"/>
      <c r="DK208" s="27"/>
      <c r="DL208" s="27"/>
      <c r="DM208" s="27"/>
      <c r="DN208" s="27"/>
    </row>
    <row r="209" spans="1:118" x14ac:dyDescent="0.2">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c r="AC209" s="27"/>
      <c r="AD209" s="27"/>
      <c r="AE209" s="27"/>
      <c r="AF209" s="27"/>
      <c r="AG209" s="27"/>
      <c r="AH209" s="27"/>
      <c r="AI209" s="27"/>
      <c r="AJ209" s="27"/>
      <c r="AK209" s="27"/>
      <c r="AL209" s="27"/>
      <c r="AM209" s="27"/>
      <c r="AN209" s="27"/>
      <c r="AO209" s="27"/>
      <c r="AP209" s="27"/>
      <c r="AQ209" s="27"/>
      <c r="AR209" s="27"/>
      <c r="AS209" s="27"/>
      <c r="AT209" s="27"/>
      <c r="AU209" s="27"/>
      <c r="AV209" s="27"/>
      <c r="AW209" s="27"/>
      <c r="AX209" s="27"/>
      <c r="AY209" s="27"/>
      <c r="AZ209" s="27"/>
      <c r="BA209" s="27"/>
      <c r="BB209" s="27"/>
      <c r="BC209" s="27"/>
      <c r="BD209" s="27"/>
      <c r="BE209" s="27"/>
      <c r="BF209" s="27"/>
      <c r="BG209" s="27"/>
      <c r="BH209" s="27"/>
      <c r="BI209" s="27"/>
      <c r="BJ209" s="27"/>
      <c r="BK209" s="27"/>
      <c r="BL209" s="27"/>
      <c r="BM209" s="27"/>
      <c r="BN209" s="27"/>
      <c r="BO209" s="27"/>
      <c r="BP209" s="27"/>
      <c r="BQ209" s="27"/>
      <c r="BR209" s="27"/>
      <c r="BS209" s="27"/>
      <c r="BT209" s="27"/>
      <c r="BU209" s="27"/>
      <c r="BV209" s="27"/>
      <c r="BW209" s="27"/>
      <c r="BX209" s="27"/>
      <c r="BY209" s="27"/>
      <c r="BZ209" s="27"/>
      <c r="CA209" s="27"/>
      <c r="CB209" s="27"/>
      <c r="CC209" s="27"/>
      <c r="CD209" s="27"/>
      <c r="CE209" s="27"/>
      <c r="CF209" s="27"/>
      <c r="CG209" s="27"/>
      <c r="CH209" s="27"/>
      <c r="CI209" s="27"/>
      <c r="CJ209" s="27"/>
      <c r="CK209" s="27"/>
      <c r="CL209" s="27"/>
      <c r="CM209" s="27"/>
      <c r="CN209" s="27"/>
      <c r="CO209" s="27"/>
      <c r="CP209" s="27"/>
      <c r="CQ209" s="27"/>
      <c r="CR209" s="27"/>
      <c r="CS209" s="27"/>
      <c r="CT209" s="27"/>
      <c r="CU209" s="27"/>
      <c r="CV209" s="27"/>
      <c r="CW209" s="27"/>
      <c r="CX209" s="27"/>
      <c r="CY209" s="27"/>
      <c r="CZ209" s="27"/>
      <c r="DA209" s="27"/>
      <c r="DB209" s="27"/>
      <c r="DC209" s="27"/>
      <c r="DD209" s="27"/>
      <c r="DE209" s="27"/>
      <c r="DF209" s="27"/>
      <c r="DG209" s="27"/>
      <c r="DH209" s="27"/>
      <c r="DI209" s="27"/>
      <c r="DJ209" s="27"/>
      <c r="DK209" s="27"/>
      <c r="DL209" s="27"/>
      <c r="DM209" s="27"/>
      <c r="DN209" s="27"/>
    </row>
    <row r="210" spans="1:118" x14ac:dyDescent="0.2">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c r="AC210" s="27"/>
      <c r="AD210" s="27"/>
      <c r="AE210" s="27"/>
      <c r="AF210" s="27"/>
      <c r="AG210" s="27"/>
      <c r="AH210" s="27"/>
      <c r="AI210" s="27"/>
      <c r="AJ210" s="27"/>
      <c r="AK210" s="27"/>
      <c r="AL210" s="27"/>
      <c r="AM210" s="27"/>
      <c r="AN210" s="27"/>
      <c r="AO210" s="27"/>
      <c r="AP210" s="27"/>
      <c r="AQ210" s="27"/>
      <c r="AR210" s="27"/>
      <c r="AS210" s="27"/>
      <c r="AT210" s="27"/>
      <c r="AU210" s="27"/>
      <c r="AV210" s="27"/>
      <c r="AW210" s="27"/>
      <c r="AX210" s="27"/>
      <c r="AY210" s="27"/>
      <c r="AZ210" s="27"/>
      <c r="BA210" s="27"/>
      <c r="BB210" s="27"/>
      <c r="BC210" s="27"/>
      <c r="BD210" s="27"/>
      <c r="BE210" s="27"/>
      <c r="BF210" s="27"/>
      <c r="BG210" s="27"/>
      <c r="BH210" s="27"/>
      <c r="BI210" s="27"/>
      <c r="BJ210" s="27"/>
      <c r="BK210" s="27"/>
      <c r="BL210" s="27"/>
      <c r="BM210" s="27"/>
      <c r="BN210" s="27"/>
      <c r="BO210" s="27"/>
      <c r="BP210" s="27"/>
      <c r="BQ210" s="27"/>
      <c r="BR210" s="27"/>
      <c r="BS210" s="27"/>
      <c r="BT210" s="27"/>
      <c r="BU210" s="27"/>
      <c r="BV210" s="27"/>
      <c r="BW210" s="27"/>
      <c r="BX210" s="27"/>
      <c r="BY210" s="27"/>
      <c r="BZ210" s="27"/>
      <c r="CA210" s="27"/>
      <c r="CB210" s="27"/>
      <c r="CC210" s="27"/>
      <c r="CD210" s="27"/>
      <c r="CE210" s="27"/>
      <c r="CF210" s="27"/>
      <c r="CG210" s="27"/>
      <c r="CH210" s="27"/>
      <c r="CI210" s="27"/>
      <c r="CJ210" s="27"/>
      <c r="CK210" s="27"/>
      <c r="CL210" s="27"/>
      <c r="CM210" s="27"/>
      <c r="CN210" s="27"/>
      <c r="CO210" s="27"/>
      <c r="CP210" s="27"/>
      <c r="CQ210" s="27"/>
      <c r="CR210" s="27"/>
      <c r="CS210" s="27"/>
      <c r="CT210" s="27"/>
      <c r="CU210" s="27"/>
      <c r="CV210" s="27"/>
      <c r="CW210" s="27"/>
      <c r="CX210" s="27"/>
      <c r="CY210" s="27"/>
      <c r="CZ210" s="27"/>
      <c r="DA210" s="27"/>
      <c r="DB210" s="27"/>
      <c r="DC210" s="27"/>
      <c r="DD210" s="27"/>
      <c r="DE210" s="27"/>
      <c r="DF210" s="27"/>
      <c r="DG210" s="27"/>
      <c r="DH210" s="27"/>
      <c r="DI210" s="27"/>
      <c r="DJ210" s="27"/>
      <c r="DK210" s="27"/>
      <c r="DL210" s="27"/>
      <c r="DM210" s="27"/>
      <c r="DN210" s="27"/>
    </row>
    <row r="211" spans="1:118" x14ac:dyDescent="0.2">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c r="AC211" s="27"/>
      <c r="AD211" s="27"/>
      <c r="AE211" s="27"/>
      <c r="AF211" s="27"/>
      <c r="AG211" s="27"/>
      <c r="AH211" s="27"/>
      <c r="AI211" s="27"/>
      <c r="AJ211" s="27"/>
      <c r="AK211" s="27"/>
      <c r="AL211" s="27"/>
      <c r="AM211" s="27"/>
      <c r="AN211" s="27"/>
      <c r="AO211" s="27"/>
      <c r="AP211" s="27"/>
      <c r="AQ211" s="27"/>
      <c r="AR211" s="27"/>
      <c r="AS211" s="27"/>
      <c r="AT211" s="27"/>
      <c r="AU211" s="27"/>
      <c r="AV211" s="27"/>
      <c r="AW211" s="27"/>
      <c r="AX211" s="27"/>
      <c r="AY211" s="27"/>
      <c r="AZ211" s="27"/>
      <c r="BA211" s="27"/>
      <c r="BB211" s="27"/>
      <c r="BC211" s="27"/>
      <c r="BD211" s="27"/>
      <c r="BE211" s="27"/>
      <c r="BF211" s="27"/>
      <c r="BG211" s="27"/>
      <c r="BH211" s="27"/>
      <c r="BI211" s="27"/>
      <c r="BJ211" s="27"/>
      <c r="BK211" s="27"/>
      <c r="BL211" s="27"/>
      <c r="BM211" s="27"/>
      <c r="BN211" s="27"/>
      <c r="BO211" s="27"/>
      <c r="BP211" s="27"/>
      <c r="BQ211" s="27"/>
      <c r="BR211" s="27"/>
      <c r="BS211" s="27"/>
      <c r="BT211" s="27"/>
      <c r="BU211" s="27"/>
      <c r="BV211" s="27"/>
      <c r="BW211" s="27"/>
      <c r="BX211" s="27"/>
      <c r="BY211" s="27"/>
      <c r="BZ211" s="27"/>
      <c r="CA211" s="27"/>
      <c r="CB211" s="27"/>
      <c r="CC211" s="27"/>
      <c r="CD211" s="27"/>
      <c r="CE211" s="27"/>
      <c r="CF211" s="27"/>
      <c r="CG211" s="27"/>
      <c r="CH211" s="27"/>
      <c r="CI211" s="27"/>
      <c r="CJ211" s="27"/>
      <c r="CK211" s="27"/>
      <c r="CL211" s="27"/>
      <c r="CM211" s="27"/>
      <c r="CN211" s="27"/>
      <c r="CO211" s="27"/>
      <c r="CP211" s="27"/>
      <c r="CQ211" s="27"/>
      <c r="CR211" s="27"/>
      <c r="CS211" s="27"/>
      <c r="CT211" s="27"/>
      <c r="CU211" s="27"/>
      <c r="CV211" s="27"/>
      <c r="CW211" s="27"/>
      <c r="CX211" s="27"/>
      <c r="CY211" s="27"/>
      <c r="CZ211" s="27"/>
      <c r="DA211" s="27"/>
      <c r="DB211" s="27"/>
      <c r="DC211" s="27"/>
      <c r="DD211" s="27"/>
      <c r="DE211" s="27"/>
      <c r="DF211" s="27"/>
      <c r="DG211" s="27"/>
      <c r="DH211" s="27"/>
      <c r="DI211" s="27"/>
      <c r="DJ211" s="27"/>
      <c r="DK211" s="27"/>
      <c r="DL211" s="27"/>
      <c r="DM211" s="27"/>
      <c r="DN211" s="27"/>
    </row>
    <row r="212" spans="1:118" x14ac:dyDescent="0.2">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c r="AC212" s="27"/>
      <c r="AD212" s="27"/>
      <c r="AE212" s="27"/>
      <c r="AF212" s="27"/>
      <c r="AG212" s="27"/>
      <c r="AH212" s="27"/>
      <c r="AI212" s="27"/>
      <c r="AJ212" s="27"/>
      <c r="AK212" s="27"/>
      <c r="AL212" s="27"/>
      <c r="AM212" s="27"/>
      <c r="AN212" s="27"/>
      <c r="AO212" s="27"/>
      <c r="AP212" s="27"/>
      <c r="AQ212" s="27"/>
      <c r="AR212" s="27"/>
      <c r="AS212" s="27"/>
      <c r="AT212" s="27"/>
      <c r="AU212" s="27"/>
      <c r="AV212" s="27"/>
      <c r="AW212" s="27"/>
      <c r="AX212" s="27"/>
      <c r="AY212" s="27"/>
      <c r="AZ212" s="27"/>
      <c r="BA212" s="27"/>
      <c r="BB212" s="27"/>
      <c r="BC212" s="27"/>
      <c r="BD212" s="27"/>
      <c r="BE212" s="27"/>
      <c r="BF212" s="27"/>
      <c r="BG212" s="27"/>
      <c r="BH212" s="27"/>
      <c r="BI212" s="27"/>
      <c r="BJ212" s="27"/>
      <c r="BK212" s="27"/>
      <c r="BL212" s="27"/>
      <c r="BM212" s="27"/>
      <c r="BN212" s="27"/>
      <c r="BO212" s="27"/>
      <c r="BP212" s="27"/>
      <c r="BQ212" s="27"/>
      <c r="BR212" s="27"/>
      <c r="BS212" s="27"/>
      <c r="BT212" s="27"/>
      <c r="BU212" s="27"/>
      <c r="BV212" s="27"/>
      <c r="BW212" s="27"/>
      <c r="BX212" s="27"/>
      <c r="BY212" s="27"/>
      <c r="BZ212" s="27"/>
      <c r="CA212" s="27"/>
      <c r="CB212" s="27"/>
      <c r="CC212" s="27"/>
      <c r="CD212" s="27"/>
      <c r="CE212" s="27"/>
      <c r="CF212" s="27"/>
      <c r="CG212" s="27"/>
      <c r="CH212" s="27"/>
      <c r="CI212" s="27"/>
      <c r="CJ212" s="27"/>
      <c r="CK212" s="27"/>
      <c r="CL212" s="27"/>
      <c r="CM212" s="27"/>
      <c r="CN212" s="27"/>
      <c r="CO212" s="27"/>
      <c r="CP212" s="27"/>
      <c r="CQ212" s="27"/>
      <c r="CR212" s="27"/>
      <c r="CS212" s="27"/>
      <c r="CT212" s="27"/>
      <c r="CU212" s="27"/>
      <c r="CV212" s="27"/>
      <c r="CW212" s="27"/>
      <c r="CX212" s="27"/>
      <c r="CY212" s="27"/>
      <c r="CZ212" s="27"/>
      <c r="DA212" s="27"/>
      <c r="DB212" s="27"/>
      <c r="DC212" s="27"/>
      <c r="DD212" s="27"/>
      <c r="DE212" s="27"/>
      <c r="DF212" s="27"/>
      <c r="DG212" s="27"/>
      <c r="DH212" s="27"/>
      <c r="DI212" s="27"/>
      <c r="DJ212" s="27"/>
      <c r="DK212" s="27"/>
      <c r="DL212" s="27"/>
      <c r="DM212" s="27"/>
      <c r="DN212" s="27"/>
    </row>
    <row r="213" spans="1:118" x14ac:dyDescent="0.2">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c r="AC213" s="27"/>
      <c r="AD213" s="27"/>
      <c r="AE213" s="27"/>
      <c r="AF213" s="27"/>
      <c r="AG213" s="27"/>
      <c r="AH213" s="27"/>
      <c r="AI213" s="27"/>
      <c r="AJ213" s="27"/>
      <c r="AK213" s="27"/>
      <c r="AL213" s="27"/>
      <c r="AM213" s="27"/>
      <c r="AN213" s="27"/>
      <c r="AO213" s="27"/>
      <c r="AP213" s="27"/>
      <c r="AQ213" s="27"/>
      <c r="AR213" s="27"/>
      <c r="AS213" s="27"/>
      <c r="AT213" s="27"/>
      <c r="AU213" s="27"/>
      <c r="AV213" s="27"/>
      <c r="AW213" s="27"/>
      <c r="AX213" s="27"/>
      <c r="AY213" s="27"/>
      <c r="AZ213" s="27"/>
      <c r="BA213" s="27"/>
      <c r="BB213" s="27"/>
      <c r="BC213" s="27"/>
      <c r="BD213" s="27"/>
      <c r="BE213" s="27"/>
      <c r="BF213" s="27"/>
      <c r="BG213" s="27"/>
      <c r="BH213" s="27"/>
      <c r="BI213" s="27"/>
      <c r="BJ213" s="27"/>
      <c r="BK213" s="27"/>
      <c r="BL213" s="27"/>
      <c r="BM213" s="27"/>
      <c r="BN213" s="27"/>
      <c r="BO213" s="27"/>
      <c r="BP213" s="27"/>
      <c r="BQ213" s="27"/>
      <c r="BR213" s="27"/>
      <c r="BS213" s="27"/>
      <c r="BT213" s="27"/>
      <c r="BU213" s="27"/>
      <c r="BV213" s="27"/>
      <c r="BW213" s="27"/>
      <c r="BX213" s="27"/>
      <c r="BY213" s="27"/>
      <c r="BZ213" s="27"/>
      <c r="CA213" s="27"/>
      <c r="CB213" s="27"/>
      <c r="CC213" s="27"/>
      <c r="CD213" s="27"/>
      <c r="CE213" s="27"/>
      <c r="CF213" s="27"/>
      <c r="CG213" s="27"/>
      <c r="CH213" s="27"/>
      <c r="CI213" s="27"/>
      <c r="CJ213" s="27"/>
      <c r="CK213" s="27"/>
      <c r="CL213" s="27"/>
      <c r="CM213" s="27"/>
      <c r="CN213" s="27"/>
      <c r="CO213" s="27"/>
      <c r="CP213" s="27"/>
      <c r="CQ213" s="27"/>
      <c r="CR213" s="27"/>
      <c r="CS213" s="27"/>
      <c r="CT213" s="27"/>
      <c r="CU213" s="27"/>
      <c r="CV213" s="27"/>
      <c r="CW213" s="27"/>
      <c r="CX213" s="27"/>
      <c r="CY213" s="27"/>
      <c r="CZ213" s="27"/>
      <c r="DA213" s="27"/>
      <c r="DB213" s="27"/>
      <c r="DC213" s="27"/>
      <c r="DD213" s="27"/>
      <c r="DE213" s="27"/>
      <c r="DF213" s="27"/>
      <c r="DG213" s="27"/>
      <c r="DH213" s="27"/>
      <c r="DI213" s="27"/>
      <c r="DJ213" s="27"/>
      <c r="DK213" s="27"/>
      <c r="DL213" s="27"/>
      <c r="DM213" s="27"/>
      <c r="DN213" s="27"/>
    </row>
    <row r="214" spans="1:118" x14ac:dyDescent="0.2">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c r="AC214" s="27"/>
      <c r="AD214" s="27"/>
      <c r="AE214" s="27"/>
      <c r="AF214" s="27"/>
      <c r="AG214" s="27"/>
      <c r="AH214" s="27"/>
      <c r="AI214" s="27"/>
      <c r="AJ214" s="27"/>
      <c r="AK214" s="27"/>
      <c r="AL214" s="27"/>
      <c r="AM214" s="27"/>
      <c r="AN214" s="27"/>
      <c r="AO214" s="27"/>
      <c r="AP214" s="27"/>
      <c r="AQ214" s="27"/>
      <c r="AR214" s="27"/>
      <c r="AS214" s="27"/>
      <c r="AT214" s="27"/>
      <c r="AU214" s="27"/>
      <c r="AV214" s="27"/>
      <c r="AW214" s="27"/>
      <c r="AX214" s="27"/>
      <c r="AY214" s="27"/>
      <c r="AZ214" s="27"/>
      <c r="BA214" s="27"/>
      <c r="BB214" s="27"/>
      <c r="BC214" s="27"/>
      <c r="BD214" s="27"/>
      <c r="BE214" s="27"/>
      <c r="BF214" s="27"/>
      <c r="BG214" s="27"/>
      <c r="BH214" s="27"/>
      <c r="BI214" s="27"/>
      <c r="BJ214" s="27"/>
      <c r="BK214" s="27"/>
      <c r="BL214" s="27"/>
      <c r="BM214" s="27"/>
      <c r="BN214" s="27"/>
      <c r="BO214" s="27"/>
      <c r="BP214" s="27"/>
      <c r="BQ214" s="27"/>
      <c r="BR214" s="27"/>
      <c r="BS214" s="27"/>
      <c r="BT214" s="27"/>
      <c r="BU214" s="27"/>
      <c r="BV214" s="27"/>
      <c r="BW214" s="27"/>
      <c r="BX214" s="27"/>
      <c r="BY214" s="27"/>
      <c r="BZ214" s="27"/>
      <c r="CA214" s="27"/>
      <c r="CB214" s="27"/>
      <c r="CC214" s="27"/>
      <c r="CD214" s="27"/>
      <c r="CE214" s="27"/>
      <c r="CF214" s="27"/>
      <c r="CG214" s="27"/>
      <c r="CH214" s="27"/>
      <c r="CI214" s="27"/>
      <c r="CJ214" s="27"/>
      <c r="CK214" s="27"/>
      <c r="CL214" s="27"/>
      <c r="CM214" s="27"/>
      <c r="CN214" s="27"/>
      <c r="CO214" s="27"/>
      <c r="CP214" s="27"/>
      <c r="CQ214" s="27"/>
      <c r="CR214" s="27"/>
      <c r="CS214" s="27"/>
      <c r="CT214" s="27"/>
      <c r="CU214" s="27"/>
      <c r="CV214" s="27"/>
      <c r="CW214" s="27"/>
      <c r="CX214" s="27"/>
      <c r="CY214" s="27"/>
      <c r="CZ214" s="27"/>
      <c r="DA214" s="27"/>
      <c r="DB214" s="27"/>
      <c r="DC214" s="27"/>
      <c r="DD214" s="27"/>
      <c r="DE214" s="27"/>
      <c r="DF214" s="27"/>
      <c r="DG214" s="27"/>
      <c r="DH214" s="27"/>
      <c r="DI214" s="27"/>
      <c r="DJ214" s="27"/>
      <c r="DK214" s="27"/>
      <c r="DL214" s="27"/>
      <c r="DM214" s="27"/>
      <c r="DN214" s="27"/>
    </row>
    <row r="215" spans="1:118" x14ac:dyDescent="0.2">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c r="AC215" s="27"/>
      <c r="AD215" s="27"/>
      <c r="AE215" s="27"/>
      <c r="AF215" s="27"/>
      <c r="AG215" s="27"/>
      <c r="AH215" s="27"/>
      <c r="AI215" s="27"/>
      <c r="AJ215" s="27"/>
      <c r="AK215" s="27"/>
      <c r="AL215" s="27"/>
      <c r="AM215" s="27"/>
      <c r="AN215" s="27"/>
      <c r="AO215" s="27"/>
      <c r="AP215" s="27"/>
      <c r="AQ215" s="27"/>
      <c r="AR215" s="27"/>
      <c r="AS215" s="27"/>
      <c r="AT215" s="27"/>
      <c r="AU215" s="27"/>
      <c r="AV215" s="27"/>
      <c r="AW215" s="27"/>
      <c r="AX215" s="27"/>
      <c r="AY215" s="27"/>
      <c r="AZ215" s="27"/>
      <c r="BA215" s="27"/>
      <c r="BB215" s="27"/>
      <c r="BC215" s="27"/>
      <c r="BD215" s="27"/>
      <c r="BE215" s="27"/>
      <c r="BF215" s="27"/>
      <c r="BG215" s="27"/>
      <c r="BH215" s="27"/>
      <c r="BI215" s="27"/>
      <c r="BJ215" s="27"/>
      <c r="BK215" s="27"/>
      <c r="BL215" s="27"/>
      <c r="BM215" s="27"/>
      <c r="BN215" s="27"/>
      <c r="BO215" s="27"/>
      <c r="BP215" s="27"/>
      <c r="BQ215" s="27"/>
      <c r="BR215" s="27"/>
      <c r="BS215" s="27"/>
      <c r="BT215" s="27"/>
      <c r="BU215" s="27"/>
      <c r="BV215" s="27"/>
      <c r="BW215" s="27"/>
      <c r="BX215" s="27"/>
      <c r="BY215" s="27"/>
      <c r="BZ215" s="27"/>
      <c r="CA215" s="27"/>
      <c r="CB215" s="27"/>
      <c r="CC215" s="27"/>
      <c r="CD215" s="27"/>
      <c r="CE215" s="27"/>
      <c r="CF215" s="27"/>
      <c r="CG215" s="27"/>
      <c r="CH215" s="27"/>
      <c r="CI215" s="27"/>
      <c r="CJ215" s="27"/>
      <c r="CK215" s="27"/>
      <c r="CL215" s="27"/>
      <c r="CM215" s="27"/>
      <c r="CN215" s="27"/>
      <c r="CO215" s="27"/>
      <c r="CP215" s="27"/>
      <c r="CQ215" s="27"/>
      <c r="CR215" s="27"/>
      <c r="CS215" s="27"/>
      <c r="CT215" s="27"/>
      <c r="CU215" s="27"/>
      <c r="CV215" s="27"/>
      <c r="CW215" s="27"/>
      <c r="CX215" s="27"/>
      <c r="CY215" s="27"/>
      <c r="CZ215" s="27"/>
      <c r="DA215" s="27"/>
      <c r="DB215" s="27"/>
      <c r="DC215" s="27"/>
      <c r="DD215" s="27"/>
      <c r="DE215" s="27"/>
      <c r="DF215" s="27"/>
      <c r="DG215" s="27"/>
      <c r="DH215" s="27"/>
      <c r="DI215" s="27"/>
      <c r="DJ215" s="27"/>
      <c r="DK215" s="27"/>
      <c r="DL215" s="27"/>
      <c r="DM215" s="27"/>
      <c r="DN215" s="27"/>
    </row>
    <row r="216" spans="1:118" x14ac:dyDescent="0.2">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c r="AC216" s="27"/>
      <c r="AD216" s="27"/>
      <c r="AE216" s="27"/>
      <c r="AF216" s="27"/>
      <c r="AG216" s="27"/>
      <c r="AH216" s="27"/>
      <c r="AI216" s="27"/>
      <c r="AJ216" s="27"/>
      <c r="AK216" s="27"/>
      <c r="AL216" s="27"/>
      <c r="AM216" s="27"/>
      <c r="AN216" s="27"/>
      <c r="AO216" s="27"/>
      <c r="AP216" s="27"/>
      <c r="AQ216" s="27"/>
      <c r="AR216" s="27"/>
      <c r="AS216" s="27"/>
      <c r="AT216" s="27"/>
      <c r="AU216" s="27"/>
      <c r="AV216" s="27"/>
      <c r="AW216" s="27"/>
      <c r="AX216" s="27"/>
      <c r="AY216" s="27"/>
      <c r="AZ216" s="27"/>
      <c r="BA216" s="27"/>
      <c r="BB216" s="27"/>
      <c r="BC216" s="27"/>
      <c r="BD216" s="27"/>
      <c r="BE216" s="27"/>
      <c r="BF216" s="27"/>
      <c r="BG216" s="27"/>
      <c r="BH216" s="27"/>
      <c r="BI216" s="27"/>
      <c r="BJ216" s="27"/>
      <c r="BK216" s="27"/>
      <c r="BL216" s="27"/>
      <c r="BM216" s="27"/>
      <c r="BN216" s="27"/>
      <c r="BO216" s="27"/>
      <c r="BP216" s="27"/>
      <c r="BQ216" s="27"/>
      <c r="BR216" s="27"/>
      <c r="BS216" s="27"/>
      <c r="BT216" s="27"/>
      <c r="BU216" s="27"/>
      <c r="BV216" s="27"/>
      <c r="BW216" s="27"/>
      <c r="BX216" s="27"/>
      <c r="BY216" s="27"/>
      <c r="BZ216" s="27"/>
      <c r="CA216" s="27"/>
      <c r="CB216" s="27"/>
      <c r="CC216" s="27"/>
      <c r="CD216" s="27"/>
      <c r="CE216" s="27"/>
      <c r="CF216" s="27"/>
      <c r="CG216" s="27"/>
      <c r="CH216" s="27"/>
      <c r="CI216" s="27"/>
      <c r="CJ216" s="27"/>
      <c r="CK216" s="27"/>
      <c r="CL216" s="27"/>
      <c r="CM216" s="27"/>
      <c r="CN216" s="27"/>
      <c r="CO216" s="27"/>
      <c r="CP216" s="27"/>
      <c r="CQ216" s="27"/>
      <c r="CR216" s="27"/>
      <c r="CS216" s="27"/>
      <c r="CT216" s="27"/>
      <c r="CU216" s="27"/>
      <c r="CV216" s="27"/>
      <c r="CW216" s="27"/>
      <c r="CX216" s="27"/>
      <c r="CY216" s="27"/>
      <c r="CZ216" s="27"/>
      <c r="DA216" s="27"/>
      <c r="DB216" s="27"/>
      <c r="DC216" s="27"/>
      <c r="DD216" s="27"/>
      <c r="DE216" s="27"/>
      <c r="DF216" s="27"/>
      <c r="DG216" s="27"/>
      <c r="DH216" s="27"/>
      <c r="DI216" s="27"/>
      <c r="DJ216" s="27"/>
      <c r="DK216" s="27"/>
      <c r="DL216" s="27"/>
      <c r="DM216" s="27"/>
      <c r="DN216" s="27"/>
    </row>
    <row r="217" spans="1:118" x14ac:dyDescent="0.2">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c r="AC217" s="27"/>
      <c r="AD217" s="27"/>
      <c r="AE217" s="27"/>
      <c r="AF217" s="27"/>
      <c r="AG217" s="27"/>
      <c r="AH217" s="27"/>
      <c r="AI217" s="27"/>
      <c r="AJ217" s="27"/>
      <c r="AK217" s="27"/>
      <c r="AL217" s="27"/>
      <c r="AM217" s="27"/>
      <c r="AN217" s="27"/>
      <c r="AO217" s="27"/>
      <c r="AP217" s="27"/>
      <c r="AQ217" s="27"/>
      <c r="AR217" s="27"/>
      <c r="AS217" s="27"/>
      <c r="AT217" s="27"/>
      <c r="AU217" s="27"/>
      <c r="AV217" s="27"/>
      <c r="AW217" s="27"/>
      <c r="AX217" s="27"/>
      <c r="AY217" s="27"/>
      <c r="AZ217" s="27"/>
      <c r="BA217" s="27"/>
      <c r="BB217" s="27"/>
      <c r="BC217" s="27"/>
      <c r="BD217" s="27"/>
      <c r="BE217" s="27"/>
      <c r="BF217" s="27"/>
      <c r="BG217" s="27"/>
      <c r="BH217" s="27"/>
      <c r="BI217" s="27"/>
      <c r="BJ217" s="27"/>
      <c r="BK217" s="27"/>
      <c r="BL217" s="27"/>
      <c r="BM217" s="27"/>
      <c r="BN217" s="27"/>
      <c r="BO217" s="27"/>
      <c r="BP217" s="27"/>
      <c r="BQ217" s="27"/>
      <c r="BR217" s="27"/>
      <c r="BS217" s="27"/>
      <c r="BT217" s="27"/>
      <c r="BU217" s="27"/>
      <c r="BV217" s="27"/>
      <c r="BW217" s="27"/>
      <c r="BX217" s="27"/>
      <c r="BY217" s="27"/>
      <c r="BZ217" s="27"/>
      <c r="CA217" s="27"/>
      <c r="CB217" s="27"/>
      <c r="CC217" s="27"/>
      <c r="CD217" s="27"/>
      <c r="CE217" s="27"/>
      <c r="CF217" s="27"/>
      <c r="CG217" s="27"/>
      <c r="CH217" s="27"/>
      <c r="CI217" s="27"/>
      <c r="CJ217" s="27"/>
      <c r="CK217" s="27"/>
      <c r="CL217" s="27"/>
      <c r="CM217" s="27"/>
      <c r="CN217" s="27"/>
      <c r="CO217" s="27"/>
      <c r="CP217" s="27"/>
      <c r="CQ217" s="27"/>
      <c r="CR217" s="27"/>
      <c r="CS217" s="27"/>
      <c r="CT217" s="27"/>
      <c r="CU217" s="27"/>
      <c r="CV217" s="27"/>
      <c r="CW217" s="27"/>
      <c r="CX217" s="27"/>
      <c r="CY217" s="27"/>
      <c r="CZ217" s="27"/>
      <c r="DA217" s="27"/>
      <c r="DB217" s="27"/>
      <c r="DC217" s="27"/>
      <c r="DD217" s="27"/>
      <c r="DE217" s="27"/>
      <c r="DF217" s="27"/>
      <c r="DG217" s="27"/>
      <c r="DH217" s="27"/>
      <c r="DI217" s="27"/>
      <c r="DJ217" s="27"/>
      <c r="DK217" s="27"/>
      <c r="DL217" s="27"/>
      <c r="DM217" s="27"/>
      <c r="DN217" s="27"/>
    </row>
    <row r="218" spans="1:118" x14ac:dyDescent="0.2">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c r="AC218" s="27"/>
      <c r="AD218" s="27"/>
      <c r="AE218" s="27"/>
      <c r="AF218" s="27"/>
      <c r="AG218" s="27"/>
      <c r="AH218" s="27"/>
      <c r="AI218" s="27"/>
      <c r="AJ218" s="27"/>
      <c r="AK218" s="27"/>
      <c r="AL218" s="27"/>
      <c r="AM218" s="27"/>
      <c r="AN218" s="27"/>
      <c r="AO218" s="27"/>
      <c r="AP218" s="27"/>
      <c r="AQ218" s="27"/>
      <c r="AR218" s="27"/>
      <c r="AS218" s="27"/>
      <c r="AT218" s="27"/>
      <c r="AU218" s="27"/>
      <c r="AV218" s="27"/>
      <c r="AW218" s="27"/>
      <c r="AX218" s="27"/>
      <c r="AY218" s="27"/>
      <c r="AZ218" s="27"/>
      <c r="BA218" s="27"/>
      <c r="BB218" s="27"/>
      <c r="BC218" s="27"/>
      <c r="BD218" s="27"/>
      <c r="BE218" s="27"/>
      <c r="BF218" s="27"/>
      <c r="BG218" s="27"/>
      <c r="BH218" s="27"/>
      <c r="BI218" s="27"/>
      <c r="BJ218" s="27"/>
      <c r="BK218" s="27"/>
      <c r="BL218" s="27"/>
      <c r="BM218" s="27"/>
      <c r="BN218" s="27"/>
      <c r="BO218" s="27"/>
      <c r="BP218" s="27"/>
      <c r="BQ218" s="27"/>
      <c r="BR218" s="27"/>
      <c r="BS218" s="27"/>
      <c r="BT218" s="27"/>
      <c r="BU218" s="27"/>
      <c r="BV218" s="27"/>
      <c r="BW218" s="27"/>
      <c r="BX218" s="27"/>
      <c r="BY218" s="27"/>
      <c r="BZ218" s="27"/>
      <c r="CA218" s="27"/>
      <c r="CB218" s="27"/>
      <c r="CC218" s="27"/>
      <c r="CD218" s="27"/>
      <c r="CE218" s="27"/>
      <c r="CF218" s="27"/>
      <c r="CG218" s="27"/>
      <c r="CH218" s="27"/>
      <c r="CI218" s="27"/>
      <c r="CJ218" s="27"/>
      <c r="CK218" s="27"/>
      <c r="CL218" s="27"/>
      <c r="CM218" s="27"/>
      <c r="CN218" s="27"/>
      <c r="CO218" s="27"/>
      <c r="CP218" s="27"/>
      <c r="CQ218" s="27"/>
      <c r="CR218" s="27"/>
      <c r="CS218" s="27"/>
      <c r="CT218" s="27"/>
      <c r="CU218" s="27"/>
      <c r="CV218" s="27"/>
      <c r="CW218" s="27"/>
      <c r="CX218" s="27"/>
      <c r="CY218" s="27"/>
      <c r="CZ218" s="27"/>
      <c r="DA218" s="27"/>
      <c r="DB218" s="27"/>
      <c r="DC218" s="27"/>
      <c r="DD218" s="27"/>
      <c r="DE218" s="27"/>
      <c r="DF218" s="27"/>
      <c r="DG218" s="27"/>
      <c r="DH218" s="27"/>
      <c r="DI218" s="27"/>
      <c r="DJ218" s="27"/>
      <c r="DK218" s="27"/>
      <c r="DL218" s="27"/>
      <c r="DM218" s="27"/>
      <c r="DN218" s="27"/>
    </row>
    <row r="219" spans="1:118" x14ac:dyDescent="0.2">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c r="AC219" s="27"/>
      <c r="AD219" s="27"/>
      <c r="AE219" s="27"/>
      <c r="AF219" s="27"/>
      <c r="AG219" s="27"/>
      <c r="AH219" s="27"/>
      <c r="AI219" s="27"/>
      <c r="AJ219" s="27"/>
      <c r="AK219" s="27"/>
      <c r="AL219" s="27"/>
      <c r="AM219" s="27"/>
      <c r="AN219" s="27"/>
      <c r="AO219" s="27"/>
      <c r="AP219" s="27"/>
      <c r="AQ219" s="27"/>
      <c r="AR219" s="27"/>
      <c r="AS219" s="27"/>
      <c r="AT219" s="27"/>
      <c r="AU219" s="27"/>
      <c r="AV219" s="27"/>
      <c r="AW219" s="27"/>
      <c r="AX219" s="27"/>
      <c r="AY219" s="27"/>
      <c r="AZ219" s="27"/>
      <c r="BA219" s="27"/>
      <c r="BB219" s="27"/>
      <c r="BC219" s="27"/>
      <c r="BD219" s="27"/>
      <c r="BE219" s="27"/>
      <c r="BF219" s="27"/>
      <c r="BG219" s="27"/>
      <c r="BH219" s="27"/>
      <c r="BI219" s="27"/>
      <c r="BJ219" s="27"/>
      <c r="BK219" s="27"/>
      <c r="BL219" s="27"/>
      <c r="BM219" s="27"/>
      <c r="BN219" s="27"/>
      <c r="BO219" s="27"/>
      <c r="BP219" s="27"/>
      <c r="BQ219" s="27"/>
      <c r="BR219" s="27"/>
      <c r="BS219" s="27"/>
      <c r="BT219" s="27"/>
      <c r="BU219" s="27"/>
      <c r="BV219" s="27"/>
      <c r="BW219" s="27"/>
      <c r="BX219" s="27"/>
      <c r="BY219" s="27"/>
      <c r="BZ219" s="27"/>
      <c r="CA219" s="27"/>
      <c r="CB219" s="27"/>
      <c r="CC219" s="27"/>
      <c r="CD219" s="27"/>
      <c r="CE219" s="27"/>
      <c r="CF219" s="27"/>
      <c r="CG219" s="27"/>
      <c r="CH219" s="27"/>
      <c r="CI219" s="27"/>
      <c r="CJ219" s="27"/>
      <c r="CK219" s="27"/>
      <c r="CL219" s="27"/>
      <c r="CM219" s="27"/>
      <c r="CN219" s="27"/>
      <c r="CO219" s="27"/>
      <c r="CP219" s="27"/>
      <c r="CQ219" s="27"/>
      <c r="CR219" s="27"/>
      <c r="CS219" s="27"/>
      <c r="CT219" s="27"/>
      <c r="CU219" s="27"/>
      <c r="CV219" s="27"/>
      <c r="CW219" s="27"/>
      <c r="CX219" s="27"/>
      <c r="CY219" s="27"/>
      <c r="CZ219" s="27"/>
      <c r="DA219" s="27"/>
      <c r="DB219" s="27"/>
      <c r="DC219" s="27"/>
      <c r="DD219" s="27"/>
      <c r="DE219" s="27"/>
      <c r="DF219" s="27"/>
      <c r="DG219" s="27"/>
      <c r="DH219" s="27"/>
      <c r="DI219" s="27"/>
      <c r="DJ219" s="27"/>
      <c r="DK219" s="27"/>
      <c r="DL219" s="27"/>
      <c r="DM219" s="27"/>
      <c r="DN219" s="27"/>
    </row>
    <row r="220" spans="1:118" x14ac:dyDescent="0.2">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c r="AC220" s="27"/>
      <c r="AD220" s="27"/>
      <c r="AE220" s="27"/>
      <c r="AF220" s="27"/>
      <c r="AG220" s="27"/>
      <c r="AH220" s="27"/>
      <c r="AI220" s="27"/>
      <c r="AJ220" s="27"/>
      <c r="AK220" s="27"/>
      <c r="AL220" s="27"/>
      <c r="AM220" s="27"/>
      <c r="AN220" s="27"/>
      <c r="AO220" s="27"/>
      <c r="AP220" s="27"/>
      <c r="AQ220" s="27"/>
      <c r="AR220" s="27"/>
      <c r="AS220" s="27"/>
      <c r="AT220" s="27"/>
      <c r="AU220" s="27"/>
      <c r="AV220" s="27"/>
      <c r="AW220" s="27"/>
      <c r="AX220" s="27"/>
      <c r="AY220" s="27"/>
      <c r="AZ220" s="27"/>
      <c r="BA220" s="27"/>
      <c r="BB220" s="27"/>
      <c r="BC220" s="27"/>
      <c r="BD220" s="27"/>
      <c r="BE220" s="27"/>
      <c r="BF220" s="27"/>
      <c r="BG220" s="27"/>
      <c r="BH220" s="27"/>
      <c r="BI220" s="27"/>
      <c r="BJ220" s="27"/>
      <c r="BK220" s="27"/>
      <c r="BL220" s="27"/>
      <c r="BM220" s="27"/>
      <c r="BN220" s="27"/>
      <c r="BO220" s="27"/>
      <c r="BP220" s="27"/>
      <c r="BQ220" s="27"/>
      <c r="BR220" s="27"/>
      <c r="BS220" s="27"/>
      <c r="BT220" s="27"/>
      <c r="BU220" s="27"/>
      <c r="BV220" s="27"/>
      <c r="BW220" s="27"/>
      <c r="BX220" s="27"/>
      <c r="BY220" s="27"/>
      <c r="BZ220" s="27"/>
      <c r="CA220" s="27"/>
      <c r="CB220" s="27"/>
      <c r="CC220" s="27"/>
      <c r="CD220" s="27"/>
      <c r="CE220" s="27"/>
      <c r="CF220" s="27"/>
      <c r="CG220" s="27"/>
      <c r="CH220" s="27"/>
      <c r="CI220" s="27"/>
      <c r="CJ220" s="27"/>
      <c r="CK220" s="27"/>
      <c r="CL220" s="27"/>
      <c r="CM220" s="27"/>
      <c r="CN220" s="27"/>
      <c r="CO220" s="27"/>
      <c r="CP220" s="27"/>
      <c r="CQ220" s="27"/>
      <c r="CR220" s="27"/>
      <c r="CS220" s="27"/>
      <c r="CT220" s="27"/>
      <c r="CU220" s="27"/>
      <c r="CV220" s="27"/>
      <c r="CW220" s="27"/>
      <c r="CX220" s="27"/>
      <c r="CY220" s="27"/>
      <c r="CZ220" s="27"/>
      <c r="DA220" s="27"/>
      <c r="DB220" s="27"/>
      <c r="DC220" s="27"/>
      <c r="DD220" s="27"/>
      <c r="DE220" s="27"/>
      <c r="DF220" s="27"/>
      <c r="DG220" s="27"/>
      <c r="DH220" s="27"/>
      <c r="DI220" s="27"/>
      <c r="DJ220" s="27"/>
      <c r="DK220" s="27"/>
      <c r="DL220" s="27"/>
      <c r="DM220" s="27"/>
      <c r="DN220" s="27"/>
    </row>
    <row r="221" spans="1:118" x14ac:dyDescent="0.2">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c r="AC221" s="27"/>
      <c r="AD221" s="27"/>
      <c r="AE221" s="27"/>
      <c r="AF221" s="27"/>
      <c r="AG221" s="27"/>
      <c r="AH221" s="27"/>
      <c r="AI221" s="27"/>
      <c r="AJ221" s="27"/>
      <c r="AK221" s="27"/>
      <c r="AL221" s="27"/>
      <c r="AM221" s="27"/>
      <c r="AN221" s="27"/>
      <c r="AO221" s="27"/>
      <c r="AP221" s="27"/>
      <c r="AQ221" s="27"/>
      <c r="AR221" s="27"/>
      <c r="AS221" s="27"/>
      <c r="AT221" s="27"/>
      <c r="AU221" s="27"/>
      <c r="AV221" s="27"/>
      <c r="AW221" s="27"/>
      <c r="AX221" s="27"/>
      <c r="AY221" s="27"/>
      <c r="AZ221" s="27"/>
      <c r="BA221" s="27"/>
      <c r="BB221" s="27"/>
      <c r="BC221" s="27"/>
      <c r="BD221" s="27"/>
      <c r="BE221" s="27"/>
      <c r="BF221" s="27"/>
      <c r="BG221" s="27"/>
      <c r="BH221" s="27"/>
      <c r="BI221" s="27"/>
      <c r="BJ221" s="27"/>
      <c r="BK221" s="27"/>
      <c r="BL221" s="27"/>
      <c r="BM221" s="27"/>
      <c r="BN221" s="27"/>
      <c r="BO221" s="27"/>
      <c r="BP221" s="27"/>
      <c r="BQ221" s="27"/>
      <c r="BR221" s="27"/>
      <c r="BS221" s="27"/>
      <c r="BT221" s="27"/>
      <c r="BU221" s="27"/>
      <c r="BV221" s="27"/>
      <c r="BW221" s="27"/>
      <c r="BX221" s="27"/>
      <c r="BY221" s="27"/>
      <c r="BZ221" s="27"/>
      <c r="CA221" s="27"/>
      <c r="CB221" s="27"/>
      <c r="CC221" s="27"/>
      <c r="CD221" s="27"/>
      <c r="CE221" s="27"/>
      <c r="CF221" s="27"/>
      <c r="CG221" s="27"/>
      <c r="CH221" s="27"/>
      <c r="CI221" s="27"/>
      <c r="CJ221" s="27"/>
      <c r="CK221" s="27"/>
      <c r="CL221" s="27"/>
      <c r="CM221" s="27"/>
      <c r="CN221" s="27"/>
      <c r="CO221" s="27"/>
      <c r="CP221" s="27"/>
      <c r="CQ221" s="27"/>
      <c r="CR221" s="27"/>
      <c r="CS221" s="27"/>
      <c r="CT221" s="27"/>
      <c r="CU221" s="27"/>
      <c r="CV221" s="27"/>
      <c r="CW221" s="27"/>
      <c r="CX221" s="27"/>
      <c r="CY221" s="27"/>
      <c r="CZ221" s="27"/>
      <c r="DA221" s="27"/>
      <c r="DB221" s="27"/>
      <c r="DC221" s="27"/>
      <c r="DD221" s="27"/>
      <c r="DE221" s="27"/>
      <c r="DF221" s="27"/>
      <c r="DG221" s="27"/>
      <c r="DH221" s="27"/>
      <c r="DI221" s="27"/>
      <c r="DJ221" s="27"/>
      <c r="DK221" s="27"/>
      <c r="DL221" s="27"/>
      <c r="DM221" s="27"/>
      <c r="DN221" s="27"/>
    </row>
    <row r="222" spans="1:118" x14ac:dyDescent="0.2">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c r="AC222" s="27"/>
      <c r="AD222" s="27"/>
      <c r="AE222" s="27"/>
      <c r="AF222" s="27"/>
      <c r="AG222" s="27"/>
      <c r="AH222" s="27"/>
      <c r="AI222" s="27"/>
      <c r="AJ222" s="27"/>
      <c r="AK222" s="27"/>
      <c r="AL222" s="27"/>
      <c r="AM222" s="27"/>
      <c r="AN222" s="27"/>
      <c r="AO222" s="27"/>
      <c r="AP222" s="27"/>
      <c r="AQ222" s="27"/>
      <c r="AR222" s="27"/>
      <c r="AS222" s="27"/>
      <c r="AT222" s="27"/>
      <c r="AU222" s="27"/>
      <c r="AV222" s="27"/>
      <c r="AW222" s="27"/>
      <c r="AX222" s="27"/>
      <c r="AY222" s="27"/>
      <c r="AZ222" s="27"/>
      <c r="BA222" s="27"/>
      <c r="BB222" s="27"/>
      <c r="BC222" s="27"/>
      <c r="BD222" s="27"/>
      <c r="BE222" s="27"/>
      <c r="BF222" s="27"/>
      <c r="BG222" s="27"/>
      <c r="BH222" s="27"/>
      <c r="BI222" s="27"/>
      <c r="BJ222" s="27"/>
      <c r="BK222" s="27"/>
      <c r="BL222" s="27"/>
      <c r="BM222" s="27"/>
      <c r="BN222" s="27"/>
      <c r="BO222" s="27"/>
      <c r="BP222" s="27"/>
      <c r="BQ222" s="27"/>
      <c r="BR222" s="27"/>
      <c r="BS222" s="27"/>
      <c r="BT222" s="27"/>
      <c r="BU222" s="27"/>
      <c r="BV222" s="27"/>
      <c r="BW222" s="27"/>
      <c r="BX222" s="27"/>
      <c r="BY222" s="27"/>
      <c r="BZ222" s="27"/>
      <c r="CA222" s="27"/>
      <c r="CB222" s="27"/>
      <c r="CC222" s="27"/>
      <c r="CD222" s="27"/>
      <c r="CE222" s="27"/>
      <c r="CF222" s="27"/>
      <c r="CG222" s="27"/>
      <c r="CH222" s="27"/>
      <c r="CI222" s="27"/>
      <c r="CJ222" s="27"/>
      <c r="CK222" s="27"/>
      <c r="CL222" s="27"/>
      <c r="CM222" s="27"/>
      <c r="CN222" s="27"/>
      <c r="CO222" s="27"/>
      <c r="CP222" s="27"/>
      <c r="CQ222" s="27"/>
      <c r="CR222" s="27"/>
      <c r="CS222" s="27"/>
      <c r="CT222" s="27"/>
      <c r="CU222" s="27"/>
      <c r="CV222" s="27"/>
      <c r="CW222" s="27"/>
      <c r="CX222" s="27"/>
      <c r="CY222" s="27"/>
      <c r="CZ222" s="27"/>
      <c r="DA222" s="27"/>
      <c r="DB222" s="27"/>
      <c r="DC222" s="27"/>
      <c r="DD222" s="27"/>
      <c r="DE222" s="27"/>
      <c r="DF222" s="27"/>
      <c r="DG222" s="27"/>
      <c r="DH222" s="27"/>
      <c r="DI222" s="27"/>
      <c r="DJ222" s="27"/>
      <c r="DK222" s="27"/>
      <c r="DL222" s="27"/>
      <c r="DM222" s="27"/>
      <c r="DN222" s="27"/>
    </row>
    <row r="223" spans="1:118" x14ac:dyDescent="0.2">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c r="AC223" s="27"/>
      <c r="AD223" s="27"/>
      <c r="AE223" s="27"/>
      <c r="AF223" s="27"/>
      <c r="AG223" s="27"/>
      <c r="AH223" s="27"/>
      <c r="AI223" s="27"/>
      <c r="AJ223" s="27"/>
      <c r="AK223" s="27"/>
      <c r="AL223" s="27"/>
      <c r="AM223" s="27"/>
      <c r="AN223" s="27"/>
      <c r="AO223" s="27"/>
      <c r="AP223" s="27"/>
      <c r="AQ223" s="27"/>
      <c r="AR223" s="27"/>
      <c r="AS223" s="27"/>
      <c r="AT223" s="27"/>
      <c r="AU223" s="27"/>
      <c r="AV223" s="27"/>
      <c r="AW223" s="27"/>
      <c r="AX223" s="27"/>
      <c r="AY223" s="27"/>
      <c r="AZ223" s="27"/>
      <c r="BA223" s="27"/>
      <c r="BB223" s="27"/>
      <c r="BC223" s="27"/>
      <c r="BD223" s="27"/>
      <c r="BE223" s="27"/>
      <c r="BF223" s="27"/>
      <c r="BG223" s="27"/>
      <c r="BH223" s="27"/>
      <c r="BI223" s="27"/>
      <c r="BJ223" s="27"/>
      <c r="BK223" s="27"/>
      <c r="BL223" s="27"/>
      <c r="BM223" s="27"/>
      <c r="BN223" s="27"/>
      <c r="BO223" s="27"/>
      <c r="BP223" s="27"/>
      <c r="BQ223" s="27"/>
      <c r="BR223" s="27"/>
      <c r="BS223" s="27"/>
      <c r="BT223" s="27"/>
      <c r="BU223" s="27"/>
      <c r="BV223" s="27"/>
      <c r="BW223" s="27"/>
      <c r="BX223" s="27"/>
      <c r="BY223" s="27"/>
      <c r="BZ223" s="27"/>
      <c r="CA223" s="27"/>
      <c r="CB223" s="27"/>
      <c r="CC223" s="27"/>
      <c r="CD223" s="27"/>
      <c r="CE223" s="27"/>
      <c r="CF223" s="27"/>
      <c r="CG223" s="27"/>
      <c r="CH223" s="27"/>
      <c r="CI223" s="27"/>
      <c r="CJ223" s="27"/>
      <c r="CK223" s="27"/>
      <c r="CL223" s="27"/>
      <c r="CM223" s="27"/>
      <c r="CN223" s="27"/>
      <c r="CO223" s="27"/>
      <c r="CP223" s="27"/>
      <c r="CQ223" s="27"/>
      <c r="CR223" s="27"/>
      <c r="CS223" s="27"/>
      <c r="CT223" s="27"/>
      <c r="CU223" s="27"/>
      <c r="CV223" s="27"/>
      <c r="CW223" s="27"/>
      <c r="CX223" s="27"/>
      <c r="CY223" s="27"/>
      <c r="CZ223" s="27"/>
      <c r="DA223" s="27"/>
      <c r="DB223" s="27"/>
      <c r="DC223" s="27"/>
      <c r="DD223" s="27"/>
      <c r="DE223" s="27"/>
      <c r="DF223" s="27"/>
      <c r="DG223" s="27"/>
      <c r="DH223" s="27"/>
      <c r="DI223" s="27"/>
      <c r="DJ223" s="27"/>
      <c r="DK223" s="27"/>
      <c r="DL223" s="27"/>
      <c r="DM223" s="27"/>
      <c r="DN223" s="27"/>
    </row>
    <row r="224" spans="1:118" x14ac:dyDescent="0.2">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c r="AE224" s="27"/>
      <c r="AF224" s="27"/>
      <c r="AG224" s="27"/>
      <c r="AH224" s="27"/>
      <c r="AI224" s="27"/>
      <c r="AJ224" s="27"/>
      <c r="AK224" s="27"/>
      <c r="AL224" s="27"/>
      <c r="AM224" s="27"/>
      <c r="AN224" s="27"/>
      <c r="AO224" s="27"/>
      <c r="AP224" s="27"/>
      <c r="AQ224" s="27"/>
      <c r="AR224" s="27"/>
      <c r="AS224" s="27"/>
      <c r="AT224" s="27"/>
      <c r="AU224" s="27"/>
      <c r="AV224" s="27"/>
      <c r="AW224" s="27"/>
      <c r="AX224" s="27"/>
      <c r="AY224" s="27"/>
      <c r="AZ224" s="27"/>
      <c r="BA224" s="27"/>
      <c r="BB224" s="27"/>
      <c r="BC224" s="27"/>
      <c r="BD224" s="27"/>
      <c r="BE224" s="27"/>
      <c r="BF224" s="27"/>
      <c r="BG224" s="27"/>
      <c r="BH224" s="27"/>
      <c r="BI224" s="27"/>
      <c r="BJ224" s="27"/>
      <c r="BK224" s="27"/>
      <c r="BL224" s="27"/>
      <c r="BM224" s="27"/>
      <c r="BN224" s="27"/>
      <c r="BO224" s="27"/>
      <c r="BP224" s="27"/>
      <c r="BQ224" s="27"/>
      <c r="BR224" s="27"/>
      <c r="BS224" s="27"/>
      <c r="BT224" s="27"/>
      <c r="BU224" s="27"/>
      <c r="BV224" s="27"/>
      <c r="BW224" s="27"/>
      <c r="BX224" s="27"/>
      <c r="BY224" s="27"/>
      <c r="BZ224" s="27"/>
      <c r="CA224" s="27"/>
      <c r="CB224" s="27"/>
      <c r="CC224" s="27"/>
      <c r="CD224" s="27"/>
      <c r="CE224" s="27"/>
      <c r="CF224" s="27"/>
      <c r="CG224" s="27"/>
      <c r="CH224" s="27"/>
      <c r="CI224" s="27"/>
      <c r="CJ224" s="27"/>
      <c r="CK224" s="27"/>
      <c r="CL224" s="27"/>
      <c r="CM224" s="27"/>
      <c r="CN224" s="27"/>
      <c r="CO224" s="27"/>
      <c r="CP224" s="27"/>
      <c r="CQ224" s="27"/>
      <c r="CR224" s="27"/>
      <c r="CS224" s="27"/>
      <c r="CT224" s="27"/>
      <c r="CU224" s="27"/>
      <c r="CV224" s="27"/>
      <c r="CW224" s="27"/>
      <c r="CX224" s="27"/>
      <c r="CY224" s="27"/>
      <c r="CZ224" s="27"/>
      <c r="DA224" s="27"/>
      <c r="DB224" s="27"/>
      <c r="DC224" s="27"/>
      <c r="DD224" s="27"/>
      <c r="DE224" s="27"/>
      <c r="DF224" s="27"/>
      <c r="DG224" s="27"/>
      <c r="DH224" s="27"/>
      <c r="DI224" s="27"/>
      <c r="DJ224" s="27"/>
      <c r="DK224" s="27"/>
      <c r="DL224" s="27"/>
      <c r="DM224" s="27"/>
      <c r="DN224" s="27"/>
    </row>
    <row r="225" spans="1:118" x14ac:dyDescent="0.2">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c r="AE225" s="27"/>
      <c r="AF225" s="27"/>
      <c r="AG225" s="27"/>
      <c r="AH225" s="27"/>
      <c r="AI225" s="27"/>
      <c r="AJ225" s="27"/>
      <c r="AK225" s="27"/>
      <c r="AL225" s="27"/>
      <c r="AM225" s="27"/>
      <c r="AN225" s="27"/>
      <c r="AO225" s="27"/>
      <c r="AP225" s="27"/>
      <c r="AQ225" s="27"/>
      <c r="AR225" s="27"/>
      <c r="AS225" s="27"/>
      <c r="AT225" s="27"/>
      <c r="AU225" s="27"/>
      <c r="AV225" s="27"/>
      <c r="AW225" s="27"/>
      <c r="AX225" s="27"/>
      <c r="AY225" s="27"/>
      <c r="AZ225" s="27"/>
      <c r="BA225" s="27"/>
      <c r="BB225" s="27"/>
      <c r="BC225" s="27"/>
      <c r="BD225" s="27"/>
      <c r="BE225" s="27"/>
      <c r="BF225" s="27"/>
      <c r="BG225" s="27"/>
      <c r="BH225" s="27"/>
      <c r="BI225" s="27"/>
      <c r="BJ225" s="27"/>
      <c r="BK225" s="27"/>
      <c r="BL225" s="27"/>
      <c r="BM225" s="27"/>
      <c r="BN225" s="27"/>
      <c r="BO225" s="27"/>
      <c r="BP225" s="27"/>
      <c r="BQ225" s="27"/>
      <c r="BR225" s="27"/>
      <c r="BS225" s="27"/>
      <c r="BT225" s="27"/>
      <c r="BU225" s="27"/>
      <c r="BV225" s="27"/>
      <c r="BW225" s="27"/>
      <c r="BX225" s="27"/>
      <c r="BY225" s="27"/>
      <c r="BZ225" s="27"/>
      <c r="CA225" s="27"/>
      <c r="CB225" s="27"/>
      <c r="CC225" s="27"/>
      <c r="CD225" s="27"/>
      <c r="CE225" s="27"/>
      <c r="CF225" s="27"/>
      <c r="CG225" s="27"/>
      <c r="CH225" s="27"/>
      <c r="CI225" s="27"/>
      <c r="CJ225" s="27"/>
      <c r="CK225" s="27"/>
      <c r="CL225" s="27"/>
      <c r="CM225" s="27"/>
      <c r="CN225" s="27"/>
      <c r="CO225" s="27"/>
      <c r="CP225" s="27"/>
      <c r="CQ225" s="27"/>
      <c r="CR225" s="27"/>
      <c r="CS225" s="27"/>
      <c r="CT225" s="27"/>
      <c r="CU225" s="27"/>
      <c r="CV225" s="27"/>
      <c r="CW225" s="27"/>
      <c r="CX225" s="27"/>
      <c r="CY225" s="27"/>
      <c r="CZ225" s="27"/>
      <c r="DA225" s="27"/>
      <c r="DB225" s="27"/>
      <c r="DC225" s="27"/>
      <c r="DD225" s="27"/>
      <c r="DE225" s="27"/>
      <c r="DF225" s="27"/>
      <c r="DG225" s="27"/>
      <c r="DH225" s="27"/>
      <c r="DI225" s="27"/>
      <c r="DJ225" s="27"/>
      <c r="DK225" s="27"/>
      <c r="DL225" s="27"/>
      <c r="DM225" s="27"/>
      <c r="DN225" s="27"/>
    </row>
    <row r="226" spans="1:118" x14ac:dyDescent="0.2">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c r="AC226" s="27"/>
      <c r="AD226" s="27"/>
      <c r="AE226" s="27"/>
      <c r="AF226" s="27"/>
      <c r="AG226" s="27"/>
      <c r="AH226" s="27"/>
      <c r="AI226" s="27"/>
      <c r="AJ226" s="27"/>
      <c r="AK226" s="27"/>
      <c r="AL226" s="27"/>
      <c r="AM226" s="27"/>
      <c r="AN226" s="27"/>
      <c r="AO226" s="27"/>
      <c r="AP226" s="27"/>
      <c r="AQ226" s="27"/>
      <c r="AR226" s="27"/>
      <c r="AS226" s="27"/>
      <c r="AT226" s="27"/>
      <c r="AU226" s="27"/>
      <c r="AV226" s="27"/>
      <c r="AW226" s="27"/>
      <c r="AX226" s="27"/>
      <c r="AY226" s="27"/>
      <c r="AZ226" s="27"/>
      <c r="BA226" s="27"/>
      <c r="BB226" s="27"/>
      <c r="BC226" s="27"/>
      <c r="BD226" s="27"/>
      <c r="BE226" s="27"/>
      <c r="BF226" s="27"/>
      <c r="BG226" s="27"/>
      <c r="BH226" s="27"/>
      <c r="BI226" s="27"/>
      <c r="BJ226" s="27"/>
      <c r="BK226" s="27"/>
      <c r="BL226" s="27"/>
      <c r="BM226" s="27"/>
      <c r="BN226" s="27"/>
      <c r="BO226" s="27"/>
      <c r="BP226" s="27"/>
      <c r="BQ226" s="27"/>
      <c r="BR226" s="27"/>
      <c r="BS226" s="27"/>
      <c r="BT226" s="27"/>
      <c r="BU226" s="27"/>
      <c r="BV226" s="27"/>
      <c r="BW226" s="27"/>
      <c r="BX226" s="27"/>
      <c r="BY226" s="27"/>
      <c r="BZ226" s="27"/>
      <c r="CA226" s="27"/>
      <c r="CB226" s="27"/>
      <c r="CC226" s="27"/>
      <c r="CD226" s="27"/>
      <c r="CE226" s="27"/>
      <c r="CF226" s="27"/>
      <c r="CG226" s="27"/>
      <c r="CH226" s="27"/>
      <c r="CI226" s="27"/>
      <c r="CJ226" s="27"/>
      <c r="CK226" s="27"/>
      <c r="CL226" s="27"/>
      <c r="CM226" s="27"/>
      <c r="CN226" s="27"/>
      <c r="CO226" s="27"/>
      <c r="CP226" s="27"/>
      <c r="CQ226" s="27"/>
      <c r="CR226" s="27"/>
      <c r="CS226" s="27"/>
      <c r="CT226" s="27"/>
      <c r="CU226" s="27"/>
      <c r="CV226" s="27"/>
      <c r="CW226" s="27"/>
      <c r="CX226" s="27"/>
      <c r="CY226" s="27"/>
      <c r="CZ226" s="27"/>
      <c r="DA226" s="27"/>
      <c r="DB226" s="27"/>
      <c r="DC226" s="27"/>
      <c r="DD226" s="27"/>
      <c r="DE226" s="27"/>
      <c r="DF226" s="27"/>
      <c r="DG226" s="27"/>
      <c r="DH226" s="27"/>
      <c r="DI226" s="27"/>
      <c r="DJ226" s="27"/>
      <c r="DK226" s="27"/>
      <c r="DL226" s="27"/>
      <c r="DM226" s="27"/>
      <c r="DN226" s="27"/>
    </row>
    <row r="227" spans="1:118" x14ac:dyDescent="0.2">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c r="AC227" s="27"/>
      <c r="AD227" s="27"/>
      <c r="AE227" s="27"/>
      <c r="AF227" s="27"/>
      <c r="AG227" s="27"/>
      <c r="AH227" s="27"/>
      <c r="AI227" s="27"/>
      <c r="AJ227" s="27"/>
      <c r="AK227" s="27"/>
      <c r="AL227" s="27"/>
      <c r="AM227" s="27"/>
      <c r="AN227" s="27"/>
      <c r="AO227" s="27"/>
      <c r="AP227" s="27"/>
      <c r="AQ227" s="27"/>
      <c r="AR227" s="27"/>
      <c r="AS227" s="27"/>
      <c r="AT227" s="27"/>
      <c r="AU227" s="27"/>
      <c r="AV227" s="27"/>
      <c r="AW227" s="27"/>
      <c r="AX227" s="27"/>
      <c r="AY227" s="27"/>
      <c r="AZ227" s="27"/>
      <c r="BA227" s="27"/>
      <c r="BB227" s="27"/>
      <c r="BC227" s="27"/>
      <c r="BD227" s="27"/>
      <c r="BE227" s="27"/>
      <c r="BF227" s="27"/>
      <c r="BG227" s="27"/>
      <c r="BH227" s="27"/>
      <c r="BI227" s="27"/>
      <c r="BJ227" s="27"/>
      <c r="BK227" s="27"/>
      <c r="BL227" s="27"/>
      <c r="BM227" s="27"/>
      <c r="BN227" s="27"/>
      <c r="BO227" s="27"/>
      <c r="BP227" s="27"/>
      <c r="BQ227" s="27"/>
      <c r="BR227" s="27"/>
      <c r="BS227" s="27"/>
      <c r="BT227" s="27"/>
      <c r="BU227" s="27"/>
      <c r="BV227" s="27"/>
      <c r="BW227" s="27"/>
      <c r="BX227" s="27"/>
      <c r="BY227" s="27"/>
      <c r="BZ227" s="27"/>
      <c r="CA227" s="27"/>
      <c r="CB227" s="27"/>
      <c r="CC227" s="27"/>
      <c r="CD227" s="27"/>
      <c r="CE227" s="27"/>
      <c r="CF227" s="27"/>
      <c r="CG227" s="27"/>
      <c r="CH227" s="27"/>
      <c r="CI227" s="27"/>
      <c r="CJ227" s="27"/>
      <c r="CK227" s="27"/>
      <c r="CL227" s="27"/>
      <c r="CM227" s="27"/>
      <c r="CN227" s="27"/>
      <c r="CO227" s="27"/>
      <c r="CP227" s="27"/>
      <c r="CQ227" s="27"/>
      <c r="CR227" s="27"/>
      <c r="CS227" s="27"/>
      <c r="CT227" s="27"/>
      <c r="CU227" s="27"/>
      <c r="CV227" s="27"/>
      <c r="CW227" s="27"/>
      <c r="CX227" s="27"/>
      <c r="CY227" s="27"/>
      <c r="CZ227" s="27"/>
      <c r="DA227" s="27"/>
      <c r="DB227" s="27"/>
      <c r="DC227" s="27"/>
      <c r="DD227" s="27"/>
      <c r="DE227" s="27"/>
      <c r="DF227" s="27"/>
      <c r="DG227" s="27"/>
      <c r="DH227" s="27"/>
      <c r="DI227" s="27"/>
      <c r="DJ227" s="27"/>
      <c r="DK227" s="27"/>
      <c r="DL227" s="27"/>
      <c r="DM227" s="27"/>
      <c r="DN227" s="27"/>
    </row>
    <row r="228" spans="1:118" x14ac:dyDescent="0.2">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c r="AC228" s="27"/>
      <c r="AD228" s="27"/>
      <c r="AE228" s="27"/>
      <c r="AF228" s="27"/>
      <c r="AG228" s="27"/>
      <c r="AH228" s="27"/>
      <c r="AI228" s="27"/>
      <c r="AJ228" s="27"/>
      <c r="AK228" s="27"/>
      <c r="AL228" s="27"/>
      <c r="AM228" s="27"/>
      <c r="AN228" s="27"/>
      <c r="AO228" s="27"/>
      <c r="AP228" s="27"/>
      <c r="AQ228" s="27"/>
      <c r="AR228" s="27"/>
      <c r="AS228" s="27"/>
      <c r="AT228" s="27"/>
      <c r="AU228" s="27"/>
      <c r="AV228" s="27"/>
      <c r="AW228" s="27"/>
      <c r="AX228" s="27"/>
      <c r="AY228" s="27"/>
      <c r="AZ228" s="27"/>
      <c r="BA228" s="27"/>
      <c r="BB228" s="27"/>
      <c r="BC228" s="27"/>
      <c r="BD228" s="27"/>
      <c r="BE228" s="27"/>
      <c r="BF228" s="27"/>
      <c r="BG228" s="27"/>
      <c r="BH228" s="27"/>
      <c r="BI228" s="27"/>
      <c r="BJ228" s="27"/>
      <c r="BK228" s="27"/>
      <c r="BL228" s="27"/>
      <c r="BM228" s="27"/>
      <c r="BN228" s="27"/>
      <c r="BO228" s="27"/>
      <c r="BP228" s="27"/>
      <c r="BQ228" s="27"/>
      <c r="BR228" s="27"/>
      <c r="BS228" s="27"/>
      <c r="BT228" s="27"/>
      <c r="BU228" s="27"/>
      <c r="BV228" s="27"/>
      <c r="BW228" s="27"/>
      <c r="BX228" s="27"/>
      <c r="BY228" s="27"/>
      <c r="BZ228" s="27"/>
      <c r="CA228" s="27"/>
      <c r="CB228" s="27"/>
      <c r="CC228" s="27"/>
      <c r="CD228" s="27"/>
      <c r="CE228" s="27"/>
      <c r="CF228" s="27"/>
      <c r="CG228" s="27"/>
      <c r="CH228" s="27"/>
      <c r="CI228" s="27"/>
      <c r="CJ228" s="27"/>
      <c r="CK228" s="27"/>
      <c r="CL228" s="27"/>
      <c r="CM228" s="27"/>
      <c r="CN228" s="27"/>
      <c r="CO228" s="27"/>
      <c r="CP228" s="27"/>
      <c r="CQ228" s="27"/>
      <c r="CR228" s="27"/>
      <c r="CS228" s="27"/>
      <c r="CT228" s="27"/>
      <c r="CU228" s="27"/>
      <c r="CV228" s="27"/>
      <c r="CW228" s="27"/>
      <c r="CX228" s="27"/>
      <c r="CY228" s="27"/>
      <c r="CZ228" s="27"/>
      <c r="DA228" s="27"/>
      <c r="DB228" s="27"/>
      <c r="DC228" s="27"/>
      <c r="DD228" s="27"/>
      <c r="DE228" s="27"/>
      <c r="DF228" s="27"/>
      <c r="DG228" s="27"/>
      <c r="DH228" s="27"/>
      <c r="DI228" s="27"/>
      <c r="DJ228" s="27"/>
      <c r="DK228" s="27"/>
      <c r="DL228" s="27"/>
      <c r="DM228" s="27"/>
      <c r="DN228" s="27"/>
    </row>
    <row r="229" spans="1:118" x14ac:dyDescent="0.2">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c r="AC229" s="27"/>
      <c r="AD229" s="27"/>
      <c r="AE229" s="27"/>
      <c r="AF229" s="27"/>
      <c r="AG229" s="27"/>
      <c r="AH229" s="27"/>
      <c r="AI229" s="27"/>
      <c r="AJ229" s="27"/>
      <c r="AK229" s="27"/>
      <c r="AL229" s="27"/>
      <c r="AM229" s="27"/>
      <c r="AN229" s="27"/>
      <c r="AO229" s="27"/>
      <c r="AP229" s="27"/>
      <c r="AQ229" s="27"/>
      <c r="AR229" s="27"/>
      <c r="AS229" s="27"/>
      <c r="AT229" s="27"/>
      <c r="AU229" s="27"/>
      <c r="AV229" s="27"/>
      <c r="AW229" s="27"/>
      <c r="AX229" s="27"/>
      <c r="AY229" s="27"/>
      <c r="AZ229" s="27"/>
      <c r="BA229" s="27"/>
      <c r="BB229" s="27"/>
      <c r="BC229" s="27"/>
      <c r="BD229" s="27"/>
      <c r="BE229" s="27"/>
      <c r="BF229" s="27"/>
      <c r="BG229" s="27"/>
      <c r="BH229" s="27"/>
      <c r="BI229" s="27"/>
      <c r="BJ229" s="27"/>
      <c r="BK229" s="27"/>
      <c r="BL229" s="27"/>
      <c r="BM229" s="27"/>
      <c r="BN229" s="27"/>
      <c r="BO229" s="27"/>
      <c r="BP229" s="27"/>
      <c r="BQ229" s="27"/>
      <c r="BR229" s="27"/>
      <c r="BS229" s="27"/>
      <c r="BT229" s="27"/>
      <c r="BU229" s="27"/>
      <c r="BV229" s="27"/>
      <c r="BW229" s="27"/>
      <c r="BX229" s="27"/>
      <c r="BY229" s="27"/>
      <c r="BZ229" s="27"/>
      <c r="CA229" s="27"/>
      <c r="CB229" s="27"/>
      <c r="CC229" s="27"/>
      <c r="CD229" s="27"/>
      <c r="CE229" s="27"/>
      <c r="CF229" s="27"/>
      <c r="CG229" s="27"/>
      <c r="CH229" s="27"/>
      <c r="CI229" s="27"/>
      <c r="CJ229" s="27"/>
      <c r="CK229" s="27"/>
      <c r="CL229" s="27"/>
      <c r="CM229" s="27"/>
      <c r="CN229" s="27"/>
      <c r="CO229" s="27"/>
      <c r="CP229" s="27"/>
      <c r="CQ229" s="27"/>
      <c r="CR229" s="27"/>
      <c r="CS229" s="27"/>
      <c r="CT229" s="27"/>
      <c r="CU229" s="27"/>
      <c r="CV229" s="27"/>
      <c r="CW229" s="27"/>
      <c r="CX229" s="27"/>
      <c r="CY229" s="27"/>
      <c r="CZ229" s="27"/>
      <c r="DA229" s="27"/>
      <c r="DB229" s="27"/>
      <c r="DC229" s="27"/>
      <c r="DD229" s="27"/>
      <c r="DE229" s="27"/>
      <c r="DF229" s="27"/>
      <c r="DG229" s="27"/>
      <c r="DH229" s="27"/>
      <c r="DI229" s="27"/>
      <c r="DJ229" s="27"/>
      <c r="DK229" s="27"/>
      <c r="DL229" s="27"/>
      <c r="DM229" s="27"/>
      <c r="DN229" s="27"/>
    </row>
    <row r="230" spans="1:118" x14ac:dyDescent="0.2">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c r="AC230" s="27"/>
      <c r="AD230" s="27"/>
      <c r="AE230" s="27"/>
      <c r="AF230" s="27"/>
      <c r="AG230" s="27"/>
      <c r="AH230" s="27"/>
      <c r="AI230" s="27"/>
      <c r="AJ230" s="27"/>
      <c r="AK230" s="27"/>
      <c r="AL230" s="27"/>
      <c r="AM230" s="27"/>
      <c r="AN230" s="27"/>
      <c r="AO230" s="27"/>
      <c r="AP230" s="27"/>
      <c r="AQ230" s="27"/>
      <c r="AR230" s="27"/>
      <c r="AS230" s="27"/>
      <c r="AT230" s="27"/>
      <c r="AU230" s="27"/>
      <c r="AV230" s="27"/>
      <c r="AW230" s="27"/>
      <c r="AX230" s="27"/>
      <c r="AY230" s="27"/>
      <c r="AZ230" s="27"/>
      <c r="BA230" s="27"/>
      <c r="BB230" s="27"/>
      <c r="BC230" s="27"/>
      <c r="BD230" s="27"/>
      <c r="BE230" s="27"/>
      <c r="BF230" s="27"/>
      <c r="BG230" s="27"/>
      <c r="BH230" s="27"/>
      <c r="BI230" s="27"/>
      <c r="BJ230" s="27"/>
      <c r="BK230" s="27"/>
      <c r="BL230" s="27"/>
      <c r="BM230" s="27"/>
      <c r="BN230" s="27"/>
      <c r="BO230" s="27"/>
      <c r="BP230" s="27"/>
      <c r="BQ230" s="27"/>
      <c r="BR230" s="27"/>
      <c r="BS230" s="27"/>
      <c r="BT230" s="27"/>
      <c r="BU230" s="27"/>
      <c r="BV230" s="27"/>
      <c r="BW230" s="27"/>
      <c r="BX230" s="27"/>
      <c r="BY230" s="27"/>
      <c r="BZ230" s="27"/>
      <c r="CA230" s="27"/>
      <c r="CB230" s="27"/>
      <c r="CC230" s="27"/>
      <c r="CD230" s="27"/>
      <c r="CE230" s="27"/>
      <c r="CF230" s="27"/>
      <c r="CG230" s="27"/>
      <c r="CH230" s="27"/>
      <c r="CI230" s="27"/>
      <c r="CJ230" s="27"/>
      <c r="CK230" s="27"/>
      <c r="CL230" s="27"/>
      <c r="CM230" s="27"/>
      <c r="CN230" s="27"/>
      <c r="CO230" s="27"/>
      <c r="CP230" s="27"/>
      <c r="CQ230" s="27"/>
      <c r="CR230" s="27"/>
      <c r="CS230" s="27"/>
      <c r="CT230" s="27"/>
      <c r="CU230" s="27"/>
      <c r="CV230" s="27"/>
      <c r="CW230" s="27"/>
      <c r="CX230" s="27"/>
      <c r="CY230" s="27"/>
      <c r="CZ230" s="27"/>
      <c r="DA230" s="27"/>
      <c r="DB230" s="27"/>
      <c r="DC230" s="27"/>
      <c r="DD230" s="27"/>
      <c r="DE230" s="27"/>
      <c r="DF230" s="27"/>
      <c r="DG230" s="27"/>
      <c r="DH230" s="27"/>
      <c r="DI230" s="27"/>
      <c r="DJ230" s="27"/>
      <c r="DK230" s="27"/>
      <c r="DL230" s="27"/>
      <c r="DM230" s="27"/>
      <c r="DN230" s="27"/>
    </row>
    <row r="231" spans="1:118" x14ac:dyDescent="0.2">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c r="AC231" s="27"/>
      <c r="AD231" s="27"/>
      <c r="AE231" s="27"/>
      <c r="AF231" s="27"/>
      <c r="AG231" s="27"/>
      <c r="AH231" s="27"/>
      <c r="AI231" s="27"/>
      <c r="AJ231" s="27"/>
      <c r="AK231" s="27"/>
      <c r="AL231" s="27"/>
      <c r="AM231" s="27"/>
      <c r="AN231" s="27"/>
      <c r="AO231" s="27"/>
      <c r="AP231" s="27"/>
      <c r="AQ231" s="27"/>
      <c r="AR231" s="27"/>
      <c r="AS231" s="27"/>
      <c r="AT231" s="27"/>
      <c r="AU231" s="27"/>
      <c r="AV231" s="27"/>
      <c r="AW231" s="27"/>
      <c r="AX231" s="27"/>
      <c r="AY231" s="27"/>
      <c r="AZ231" s="27"/>
      <c r="BA231" s="27"/>
      <c r="BB231" s="27"/>
      <c r="BC231" s="27"/>
      <c r="BD231" s="27"/>
      <c r="BE231" s="27"/>
      <c r="BF231" s="27"/>
      <c r="BG231" s="27"/>
      <c r="BH231" s="27"/>
      <c r="BI231" s="27"/>
      <c r="BJ231" s="27"/>
      <c r="BK231" s="27"/>
      <c r="BL231" s="27"/>
      <c r="BM231" s="27"/>
      <c r="BN231" s="27"/>
      <c r="BO231" s="27"/>
      <c r="BP231" s="27"/>
      <c r="BQ231" s="27"/>
      <c r="BR231" s="27"/>
      <c r="BS231" s="27"/>
      <c r="BT231" s="27"/>
      <c r="BU231" s="27"/>
      <c r="BV231" s="27"/>
      <c r="BW231" s="27"/>
      <c r="BX231" s="27"/>
      <c r="BY231" s="27"/>
      <c r="BZ231" s="27"/>
      <c r="CA231" s="27"/>
      <c r="CB231" s="27"/>
      <c r="CC231" s="27"/>
      <c r="CD231" s="27"/>
      <c r="CE231" s="27"/>
      <c r="CF231" s="27"/>
      <c r="CG231" s="27"/>
      <c r="CH231" s="27"/>
      <c r="CI231" s="27"/>
      <c r="CJ231" s="27"/>
      <c r="CK231" s="27"/>
      <c r="CL231" s="27"/>
      <c r="CM231" s="27"/>
      <c r="CN231" s="27"/>
      <c r="CO231" s="27"/>
      <c r="CP231" s="27"/>
      <c r="CQ231" s="27"/>
      <c r="CR231" s="27"/>
      <c r="CS231" s="27"/>
      <c r="CT231" s="27"/>
      <c r="CU231" s="27"/>
      <c r="CV231" s="27"/>
      <c r="CW231" s="27"/>
      <c r="CX231" s="27"/>
      <c r="CY231" s="27"/>
      <c r="CZ231" s="27"/>
      <c r="DA231" s="27"/>
      <c r="DB231" s="27"/>
      <c r="DC231" s="27"/>
      <c r="DD231" s="27"/>
      <c r="DE231" s="27"/>
      <c r="DF231" s="27"/>
      <c r="DG231" s="27"/>
      <c r="DH231" s="27"/>
      <c r="DI231" s="27"/>
      <c r="DJ231" s="27"/>
      <c r="DK231" s="27"/>
      <c r="DL231" s="27"/>
      <c r="DM231" s="27"/>
      <c r="DN231" s="27"/>
    </row>
    <row r="232" spans="1:118" x14ac:dyDescent="0.2">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c r="AC232" s="27"/>
      <c r="AD232" s="27"/>
      <c r="AE232" s="27"/>
      <c r="AF232" s="27"/>
      <c r="AG232" s="27"/>
      <c r="AH232" s="27"/>
      <c r="AI232" s="27"/>
      <c r="AJ232" s="27"/>
      <c r="AK232" s="27"/>
      <c r="AL232" s="27"/>
      <c r="AM232" s="27"/>
      <c r="AN232" s="27"/>
      <c r="AO232" s="27"/>
      <c r="AP232" s="27"/>
      <c r="AQ232" s="27"/>
      <c r="AR232" s="27"/>
      <c r="AS232" s="27"/>
      <c r="AT232" s="27"/>
      <c r="AU232" s="27"/>
      <c r="AV232" s="27"/>
      <c r="AW232" s="27"/>
      <c r="AX232" s="27"/>
      <c r="AY232" s="27"/>
      <c r="AZ232" s="27"/>
      <c r="BA232" s="27"/>
      <c r="BB232" s="27"/>
      <c r="BC232" s="27"/>
      <c r="BD232" s="27"/>
      <c r="BE232" s="27"/>
      <c r="BF232" s="27"/>
      <c r="BG232" s="27"/>
      <c r="BH232" s="27"/>
      <c r="BI232" s="27"/>
      <c r="BJ232" s="27"/>
      <c r="BK232" s="27"/>
      <c r="BL232" s="27"/>
      <c r="BM232" s="27"/>
      <c r="BN232" s="27"/>
      <c r="BO232" s="27"/>
      <c r="BP232" s="27"/>
      <c r="BQ232" s="27"/>
      <c r="BR232" s="27"/>
      <c r="BS232" s="27"/>
      <c r="BT232" s="27"/>
      <c r="BU232" s="27"/>
      <c r="BV232" s="27"/>
      <c r="BW232" s="27"/>
      <c r="BX232" s="27"/>
      <c r="BY232" s="27"/>
      <c r="BZ232" s="27"/>
      <c r="CA232" s="27"/>
      <c r="CB232" s="27"/>
      <c r="CC232" s="27"/>
      <c r="CD232" s="27"/>
      <c r="CE232" s="27"/>
      <c r="CF232" s="27"/>
      <c r="CG232" s="27"/>
      <c r="CH232" s="27"/>
      <c r="CI232" s="27"/>
      <c r="CJ232" s="27"/>
      <c r="CK232" s="27"/>
      <c r="CL232" s="27"/>
      <c r="CM232" s="27"/>
      <c r="CN232" s="27"/>
      <c r="CO232" s="27"/>
      <c r="CP232" s="27"/>
      <c r="CQ232" s="27"/>
      <c r="CR232" s="27"/>
      <c r="CS232" s="27"/>
      <c r="CT232" s="27"/>
      <c r="CU232" s="27"/>
      <c r="CV232" s="27"/>
      <c r="CW232" s="27"/>
      <c r="CX232" s="27"/>
      <c r="CY232" s="27"/>
      <c r="CZ232" s="27"/>
      <c r="DA232" s="27"/>
      <c r="DB232" s="27"/>
      <c r="DC232" s="27"/>
      <c r="DD232" s="27"/>
      <c r="DE232" s="27"/>
      <c r="DF232" s="27"/>
      <c r="DG232" s="27"/>
      <c r="DH232" s="27"/>
      <c r="DI232" s="27"/>
      <c r="DJ232" s="27"/>
      <c r="DK232" s="27"/>
      <c r="DL232" s="27"/>
      <c r="DM232" s="27"/>
      <c r="DN232" s="27"/>
    </row>
    <row r="233" spans="1:118" x14ac:dyDescent="0.2">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c r="AC233" s="27"/>
      <c r="AD233" s="27"/>
      <c r="AE233" s="27"/>
      <c r="AF233" s="27"/>
      <c r="AG233" s="27"/>
      <c r="AH233" s="27"/>
      <c r="AI233" s="27"/>
      <c r="AJ233" s="27"/>
      <c r="AK233" s="27"/>
      <c r="AL233" s="27"/>
      <c r="AM233" s="27"/>
      <c r="AN233" s="27"/>
      <c r="AO233" s="27"/>
      <c r="AP233" s="27"/>
      <c r="AQ233" s="27"/>
      <c r="AR233" s="27"/>
      <c r="AS233" s="27"/>
      <c r="AT233" s="27"/>
      <c r="AU233" s="27"/>
      <c r="AV233" s="27"/>
      <c r="AW233" s="27"/>
      <c r="AX233" s="27"/>
      <c r="AY233" s="27"/>
      <c r="AZ233" s="27"/>
      <c r="BA233" s="27"/>
      <c r="BB233" s="27"/>
      <c r="BC233" s="27"/>
      <c r="BD233" s="27"/>
      <c r="BE233" s="27"/>
      <c r="BF233" s="27"/>
      <c r="BG233" s="27"/>
      <c r="BH233" s="27"/>
      <c r="BI233" s="27"/>
      <c r="BJ233" s="27"/>
      <c r="BK233" s="27"/>
      <c r="BL233" s="27"/>
      <c r="BM233" s="27"/>
      <c r="BN233" s="27"/>
      <c r="BO233" s="27"/>
      <c r="BP233" s="27"/>
      <c r="BQ233" s="27"/>
      <c r="BR233" s="27"/>
      <c r="BS233" s="27"/>
      <c r="BT233" s="27"/>
      <c r="BU233" s="27"/>
      <c r="BV233" s="27"/>
      <c r="BW233" s="27"/>
      <c r="BX233" s="27"/>
      <c r="BY233" s="27"/>
      <c r="BZ233" s="27"/>
      <c r="CA233" s="27"/>
      <c r="CB233" s="27"/>
      <c r="CC233" s="27"/>
      <c r="CD233" s="27"/>
      <c r="CE233" s="27"/>
      <c r="CF233" s="27"/>
      <c r="CG233" s="27"/>
      <c r="CH233" s="27"/>
      <c r="CI233" s="27"/>
      <c r="CJ233" s="27"/>
      <c r="CK233" s="27"/>
      <c r="CL233" s="27"/>
      <c r="CM233" s="27"/>
      <c r="CN233" s="27"/>
      <c r="CO233" s="27"/>
      <c r="CP233" s="27"/>
      <c r="CQ233" s="27"/>
      <c r="CR233" s="27"/>
      <c r="CS233" s="27"/>
      <c r="CT233" s="27"/>
      <c r="CU233" s="27"/>
      <c r="CV233" s="27"/>
      <c r="CW233" s="27"/>
      <c r="CX233" s="27"/>
      <c r="CY233" s="27"/>
      <c r="CZ233" s="27"/>
      <c r="DA233" s="27"/>
      <c r="DB233" s="27"/>
      <c r="DC233" s="27"/>
      <c r="DD233" s="27"/>
      <c r="DE233" s="27"/>
      <c r="DF233" s="27"/>
      <c r="DG233" s="27"/>
      <c r="DH233" s="27"/>
      <c r="DI233" s="27"/>
      <c r="DJ233" s="27"/>
      <c r="DK233" s="27"/>
      <c r="DL233" s="27"/>
      <c r="DM233" s="27"/>
      <c r="DN233" s="27"/>
    </row>
    <row r="234" spans="1:118" x14ac:dyDescent="0.2">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c r="AC234" s="27"/>
      <c r="AD234" s="27"/>
      <c r="AE234" s="27"/>
      <c r="AF234" s="27"/>
      <c r="AG234" s="27"/>
      <c r="AH234" s="27"/>
      <c r="AI234" s="27"/>
      <c r="AJ234" s="27"/>
      <c r="AK234" s="27"/>
      <c r="AL234" s="27"/>
      <c r="AM234" s="27"/>
      <c r="AN234" s="27"/>
      <c r="AO234" s="27"/>
      <c r="AP234" s="27"/>
      <c r="AQ234" s="27"/>
      <c r="AR234" s="27"/>
      <c r="AS234" s="27"/>
      <c r="AT234" s="27"/>
      <c r="AU234" s="27"/>
      <c r="AV234" s="27"/>
      <c r="AW234" s="27"/>
      <c r="AX234" s="27"/>
      <c r="AY234" s="27"/>
      <c r="AZ234" s="27"/>
      <c r="BA234" s="27"/>
      <c r="BB234" s="27"/>
      <c r="BC234" s="27"/>
      <c r="BD234" s="27"/>
      <c r="BE234" s="27"/>
      <c r="BF234" s="27"/>
      <c r="BG234" s="27"/>
      <c r="BH234" s="27"/>
      <c r="BI234" s="27"/>
      <c r="BJ234" s="27"/>
      <c r="BK234" s="27"/>
      <c r="BL234" s="27"/>
      <c r="BM234" s="27"/>
      <c r="BN234" s="27"/>
      <c r="BO234" s="27"/>
      <c r="BP234" s="27"/>
      <c r="BQ234" s="27"/>
      <c r="BR234" s="27"/>
      <c r="BS234" s="27"/>
      <c r="BT234" s="27"/>
      <c r="BU234" s="27"/>
      <c r="BV234" s="27"/>
      <c r="BW234" s="27"/>
      <c r="BX234" s="27"/>
      <c r="BY234" s="27"/>
      <c r="BZ234" s="27"/>
      <c r="CA234" s="27"/>
      <c r="CB234" s="27"/>
      <c r="CC234" s="27"/>
      <c r="CD234" s="27"/>
      <c r="CE234" s="27"/>
      <c r="CF234" s="27"/>
      <c r="CG234" s="27"/>
      <c r="CH234" s="27"/>
      <c r="CI234" s="27"/>
      <c r="CJ234" s="27"/>
      <c r="CK234" s="27"/>
      <c r="CL234" s="27"/>
      <c r="CM234" s="27"/>
      <c r="CN234" s="27"/>
      <c r="CO234" s="27"/>
      <c r="CP234" s="27"/>
      <c r="CQ234" s="27"/>
      <c r="CR234" s="27"/>
      <c r="CS234" s="27"/>
      <c r="CT234" s="27"/>
      <c r="CU234" s="27"/>
      <c r="CV234" s="27"/>
      <c r="CW234" s="27"/>
      <c r="CX234" s="27"/>
      <c r="CY234" s="27"/>
      <c r="CZ234" s="27"/>
      <c r="DA234" s="27"/>
      <c r="DB234" s="27"/>
      <c r="DC234" s="27"/>
      <c r="DD234" s="27"/>
      <c r="DE234" s="27"/>
      <c r="DF234" s="27"/>
      <c r="DG234" s="27"/>
      <c r="DH234" s="27"/>
      <c r="DI234" s="27"/>
      <c r="DJ234" s="27"/>
      <c r="DK234" s="27"/>
      <c r="DL234" s="27"/>
      <c r="DM234" s="27"/>
      <c r="DN234" s="27"/>
    </row>
    <row r="235" spans="1:118" x14ac:dyDescent="0.2">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c r="AC235" s="27"/>
      <c r="AD235" s="27"/>
      <c r="AE235" s="27"/>
      <c r="AF235" s="27"/>
      <c r="AG235" s="27"/>
      <c r="AH235" s="27"/>
      <c r="AI235" s="27"/>
      <c r="AJ235" s="27"/>
      <c r="AK235" s="27"/>
      <c r="AL235" s="27"/>
      <c r="AM235" s="27"/>
      <c r="AN235" s="27"/>
      <c r="AO235" s="27"/>
      <c r="AP235" s="27"/>
      <c r="AQ235" s="27"/>
      <c r="AR235" s="27"/>
      <c r="AS235" s="27"/>
      <c r="AT235" s="27"/>
      <c r="AU235" s="27"/>
      <c r="AV235" s="27"/>
      <c r="AW235" s="27"/>
      <c r="AX235" s="27"/>
      <c r="AY235" s="27"/>
      <c r="AZ235" s="27"/>
      <c r="BA235" s="27"/>
      <c r="BB235" s="27"/>
      <c r="BC235" s="27"/>
      <c r="BD235" s="27"/>
      <c r="BE235" s="27"/>
      <c r="BF235" s="27"/>
      <c r="BG235" s="27"/>
      <c r="BH235" s="27"/>
      <c r="BI235" s="27"/>
      <c r="BJ235" s="27"/>
      <c r="BK235" s="27"/>
      <c r="BL235" s="27"/>
      <c r="BM235" s="27"/>
      <c r="BN235" s="27"/>
      <c r="BO235" s="27"/>
      <c r="BP235" s="27"/>
      <c r="BQ235" s="27"/>
      <c r="BR235" s="27"/>
      <c r="BS235" s="27"/>
      <c r="BT235" s="27"/>
      <c r="BU235" s="27"/>
      <c r="BV235" s="27"/>
      <c r="BW235" s="27"/>
      <c r="BX235" s="27"/>
      <c r="BY235" s="27"/>
      <c r="BZ235" s="27"/>
      <c r="CA235" s="27"/>
      <c r="CB235" s="27"/>
      <c r="CC235" s="27"/>
      <c r="CD235" s="27"/>
      <c r="CE235" s="27"/>
      <c r="CF235" s="27"/>
      <c r="CG235" s="27"/>
      <c r="CH235" s="27"/>
      <c r="CI235" s="27"/>
      <c r="CJ235" s="27"/>
      <c r="CK235" s="27"/>
      <c r="CL235" s="27"/>
      <c r="CM235" s="27"/>
      <c r="CN235" s="27"/>
      <c r="CO235" s="27"/>
      <c r="CP235" s="27"/>
      <c r="CQ235" s="27"/>
      <c r="CR235" s="27"/>
      <c r="CS235" s="27"/>
      <c r="CT235" s="27"/>
      <c r="CU235" s="27"/>
      <c r="CV235" s="27"/>
      <c r="CW235" s="27"/>
      <c r="CX235" s="27"/>
      <c r="CY235" s="27"/>
      <c r="CZ235" s="27"/>
      <c r="DA235" s="27"/>
      <c r="DB235" s="27"/>
      <c r="DC235" s="27"/>
      <c r="DD235" s="27"/>
      <c r="DE235" s="27"/>
      <c r="DF235" s="27"/>
      <c r="DG235" s="27"/>
      <c r="DH235" s="27"/>
      <c r="DI235" s="27"/>
      <c r="DJ235" s="27"/>
      <c r="DK235" s="27"/>
      <c r="DL235" s="27"/>
      <c r="DM235" s="27"/>
      <c r="DN235" s="27"/>
    </row>
    <row r="236" spans="1:118" x14ac:dyDescent="0.2">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c r="AC236" s="27"/>
      <c r="AD236" s="27"/>
      <c r="AE236" s="27"/>
      <c r="AF236" s="27"/>
      <c r="AG236" s="27"/>
      <c r="AH236" s="27"/>
      <c r="AI236" s="27"/>
      <c r="AJ236" s="27"/>
      <c r="AK236" s="27"/>
      <c r="AL236" s="27"/>
      <c r="AM236" s="27"/>
      <c r="AN236" s="27"/>
      <c r="AO236" s="27"/>
      <c r="AP236" s="27"/>
      <c r="AQ236" s="27"/>
      <c r="AR236" s="27"/>
      <c r="AS236" s="27"/>
      <c r="AT236" s="27"/>
      <c r="AU236" s="27"/>
      <c r="AV236" s="27"/>
      <c r="AW236" s="27"/>
      <c r="AX236" s="27"/>
      <c r="AY236" s="27"/>
      <c r="AZ236" s="27"/>
      <c r="BA236" s="27"/>
      <c r="BB236" s="27"/>
      <c r="BC236" s="27"/>
      <c r="BD236" s="27"/>
      <c r="BE236" s="27"/>
      <c r="BF236" s="27"/>
      <c r="BG236" s="27"/>
      <c r="BH236" s="27"/>
      <c r="BI236" s="27"/>
      <c r="BJ236" s="27"/>
      <c r="BK236" s="27"/>
      <c r="BL236" s="27"/>
      <c r="BM236" s="27"/>
      <c r="BN236" s="27"/>
      <c r="BO236" s="27"/>
      <c r="BP236" s="27"/>
      <c r="BQ236" s="27"/>
      <c r="BR236" s="27"/>
      <c r="BS236" s="27"/>
      <c r="BT236" s="27"/>
      <c r="BU236" s="27"/>
      <c r="BV236" s="27"/>
      <c r="BW236" s="27"/>
      <c r="BX236" s="27"/>
      <c r="BY236" s="27"/>
      <c r="BZ236" s="27"/>
      <c r="CA236" s="27"/>
      <c r="CB236" s="27"/>
      <c r="CC236" s="27"/>
      <c r="CD236" s="27"/>
      <c r="CE236" s="27"/>
      <c r="CF236" s="27"/>
      <c r="CG236" s="27"/>
      <c r="CH236" s="27"/>
      <c r="CI236" s="27"/>
      <c r="CJ236" s="27"/>
      <c r="CK236" s="27"/>
      <c r="CL236" s="27"/>
      <c r="CM236" s="27"/>
      <c r="CN236" s="27"/>
      <c r="CO236" s="27"/>
      <c r="CP236" s="27"/>
      <c r="CQ236" s="27"/>
      <c r="CR236" s="27"/>
      <c r="CS236" s="27"/>
      <c r="CT236" s="27"/>
      <c r="CU236" s="27"/>
      <c r="CV236" s="27"/>
      <c r="CW236" s="27"/>
      <c r="CX236" s="27"/>
      <c r="CY236" s="27"/>
      <c r="CZ236" s="27"/>
      <c r="DA236" s="27"/>
      <c r="DB236" s="27"/>
      <c r="DC236" s="27"/>
      <c r="DD236" s="27"/>
      <c r="DE236" s="27"/>
      <c r="DF236" s="27"/>
      <c r="DG236" s="27"/>
      <c r="DH236" s="27"/>
      <c r="DI236" s="27"/>
      <c r="DJ236" s="27"/>
      <c r="DK236" s="27"/>
      <c r="DL236" s="27"/>
      <c r="DM236" s="27"/>
      <c r="DN236" s="27"/>
    </row>
    <row r="237" spans="1:118" x14ac:dyDescent="0.2">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c r="AC237" s="27"/>
      <c r="AD237" s="27"/>
      <c r="AE237" s="27"/>
      <c r="AF237" s="27"/>
      <c r="AG237" s="27"/>
      <c r="AH237" s="27"/>
      <c r="AI237" s="27"/>
      <c r="AJ237" s="27"/>
      <c r="AK237" s="27"/>
      <c r="AL237" s="27"/>
      <c r="AM237" s="27"/>
      <c r="AN237" s="27"/>
      <c r="AO237" s="27"/>
      <c r="AP237" s="27"/>
      <c r="AQ237" s="27"/>
      <c r="AR237" s="27"/>
      <c r="AS237" s="27"/>
      <c r="AT237" s="27"/>
      <c r="AU237" s="27"/>
      <c r="AV237" s="27"/>
      <c r="AW237" s="27"/>
      <c r="AX237" s="27"/>
      <c r="AY237" s="27"/>
      <c r="AZ237" s="27"/>
      <c r="BA237" s="27"/>
      <c r="BB237" s="27"/>
      <c r="BC237" s="27"/>
      <c r="BD237" s="27"/>
      <c r="BE237" s="27"/>
      <c r="BF237" s="27"/>
      <c r="BG237" s="27"/>
      <c r="BH237" s="27"/>
      <c r="BI237" s="27"/>
      <c r="BJ237" s="27"/>
      <c r="BK237" s="27"/>
      <c r="BL237" s="27"/>
      <c r="BM237" s="27"/>
      <c r="BN237" s="27"/>
      <c r="BO237" s="27"/>
      <c r="BP237" s="27"/>
      <c r="BQ237" s="27"/>
      <c r="BR237" s="27"/>
      <c r="BS237" s="27"/>
      <c r="BT237" s="27"/>
      <c r="BU237" s="27"/>
      <c r="BV237" s="27"/>
      <c r="BW237" s="27"/>
      <c r="BX237" s="27"/>
      <c r="BY237" s="27"/>
      <c r="BZ237" s="27"/>
      <c r="CA237" s="27"/>
      <c r="CB237" s="27"/>
      <c r="CC237" s="27"/>
      <c r="CD237" s="27"/>
      <c r="CE237" s="27"/>
      <c r="CF237" s="27"/>
      <c r="CG237" s="27"/>
      <c r="CH237" s="27"/>
      <c r="CI237" s="27"/>
      <c r="CJ237" s="27"/>
      <c r="CK237" s="27"/>
      <c r="CL237" s="27"/>
      <c r="CM237" s="27"/>
      <c r="CN237" s="27"/>
      <c r="CO237" s="27"/>
      <c r="CP237" s="27"/>
      <c r="CQ237" s="27"/>
      <c r="CR237" s="27"/>
      <c r="CS237" s="27"/>
      <c r="CT237" s="27"/>
      <c r="CU237" s="27"/>
      <c r="CV237" s="27"/>
      <c r="CW237" s="27"/>
      <c r="CX237" s="27"/>
      <c r="CY237" s="27"/>
      <c r="CZ237" s="27"/>
      <c r="DA237" s="27"/>
      <c r="DB237" s="27"/>
      <c r="DC237" s="27"/>
      <c r="DD237" s="27"/>
      <c r="DE237" s="27"/>
      <c r="DF237" s="27"/>
      <c r="DG237" s="27"/>
      <c r="DH237" s="27"/>
      <c r="DI237" s="27"/>
      <c r="DJ237" s="27"/>
      <c r="DK237" s="27"/>
      <c r="DL237" s="27"/>
      <c r="DM237" s="27"/>
      <c r="DN237" s="27"/>
    </row>
    <row r="238" spans="1:118" x14ac:dyDescent="0.2">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c r="AC238" s="27"/>
      <c r="AD238" s="27"/>
      <c r="AE238" s="27"/>
      <c r="AF238" s="27"/>
      <c r="AG238" s="27"/>
      <c r="AH238" s="27"/>
      <c r="AI238" s="27"/>
      <c r="AJ238" s="27"/>
      <c r="AK238" s="27"/>
      <c r="AL238" s="27"/>
      <c r="AM238" s="27"/>
      <c r="AN238" s="27"/>
      <c r="AO238" s="27"/>
      <c r="AP238" s="27"/>
      <c r="AQ238" s="27"/>
      <c r="AR238" s="27"/>
      <c r="AS238" s="27"/>
      <c r="AT238" s="27"/>
      <c r="AU238" s="27"/>
      <c r="AV238" s="27"/>
      <c r="AW238" s="27"/>
      <c r="AX238" s="27"/>
      <c r="AY238" s="27"/>
      <c r="AZ238" s="27"/>
      <c r="BA238" s="27"/>
      <c r="BB238" s="27"/>
      <c r="BC238" s="27"/>
      <c r="BD238" s="27"/>
      <c r="BE238" s="27"/>
      <c r="BF238" s="27"/>
      <c r="BG238" s="27"/>
      <c r="BH238" s="27"/>
      <c r="BI238" s="27"/>
      <c r="BJ238" s="27"/>
      <c r="BK238" s="27"/>
      <c r="BL238" s="27"/>
      <c r="BM238" s="27"/>
      <c r="BN238" s="27"/>
      <c r="BO238" s="27"/>
      <c r="BP238" s="27"/>
      <c r="BQ238" s="27"/>
      <c r="BR238" s="27"/>
      <c r="BS238" s="27"/>
      <c r="BT238" s="27"/>
      <c r="BU238" s="27"/>
      <c r="BV238" s="27"/>
      <c r="BW238" s="27"/>
      <c r="BX238" s="27"/>
      <c r="BY238" s="27"/>
      <c r="BZ238" s="27"/>
      <c r="CA238" s="27"/>
      <c r="CB238" s="27"/>
      <c r="CC238" s="27"/>
      <c r="CD238" s="27"/>
      <c r="CE238" s="27"/>
      <c r="CF238" s="27"/>
      <c r="CG238" s="27"/>
      <c r="CH238" s="27"/>
      <c r="CI238" s="27"/>
      <c r="CJ238" s="27"/>
      <c r="CK238" s="27"/>
      <c r="CL238" s="27"/>
      <c r="CM238" s="27"/>
      <c r="CN238" s="27"/>
      <c r="CO238" s="27"/>
      <c r="CP238" s="27"/>
      <c r="CQ238" s="27"/>
      <c r="CR238" s="27"/>
      <c r="CS238" s="27"/>
      <c r="CT238" s="27"/>
      <c r="CU238" s="27"/>
      <c r="CV238" s="27"/>
      <c r="CW238" s="27"/>
      <c r="CX238" s="27"/>
      <c r="CY238" s="27"/>
      <c r="CZ238" s="27"/>
      <c r="DA238" s="27"/>
      <c r="DB238" s="27"/>
      <c r="DC238" s="27"/>
      <c r="DD238" s="27"/>
      <c r="DE238" s="27"/>
      <c r="DF238" s="27"/>
      <c r="DG238" s="27"/>
      <c r="DH238" s="27"/>
      <c r="DI238" s="27"/>
      <c r="DJ238" s="27"/>
      <c r="DK238" s="27"/>
      <c r="DL238" s="27"/>
      <c r="DM238" s="27"/>
      <c r="DN238" s="27"/>
    </row>
    <row r="239" spans="1:118" x14ac:dyDescent="0.2">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c r="AC239" s="27"/>
      <c r="AD239" s="27"/>
      <c r="AE239" s="27"/>
      <c r="AF239" s="27"/>
      <c r="AG239" s="27"/>
      <c r="AH239" s="27"/>
      <c r="AI239" s="27"/>
      <c r="AJ239" s="27"/>
      <c r="AK239" s="27"/>
      <c r="AL239" s="27"/>
      <c r="AM239" s="27"/>
      <c r="AN239" s="27"/>
      <c r="AO239" s="27"/>
      <c r="AP239" s="27"/>
      <c r="AQ239" s="27"/>
      <c r="AR239" s="27"/>
      <c r="AS239" s="27"/>
      <c r="AT239" s="27"/>
      <c r="AU239" s="27"/>
      <c r="AV239" s="27"/>
      <c r="AW239" s="27"/>
      <c r="AX239" s="27"/>
      <c r="AY239" s="27"/>
      <c r="AZ239" s="27"/>
      <c r="BA239" s="27"/>
      <c r="BB239" s="27"/>
      <c r="BC239" s="27"/>
      <c r="BD239" s="27"/>
      <c r="BE239" s="27"/>
      <c r="BF239" s="27"/>
      <c r="BG239" s="27"/>
      <c r="BH239" s="27"/>
      <c r="BI239" s="27"/>
      <c r="BJ239" s="27"/>
      <c r="BK239" s="27"/>
      <c r="BL239" s="27"/>
      <c r="BM239" s="27"/>
      <c r="BN239" s="27"/>
      <c r="BO239" s="27"/>
      <c r="BP239" s="27"/>
      <c r="BQ239" s="27"/>
      <c r="BR239" s="27"/>
      <c r="BS239" s="27"/>
      <c r="BT239" s="27"/>
      <c r="BU239" s="27"/>
      <c r="BV239" s="27"/>
      <c r="BW239" s="27"/>
      <c r="BX239" s="27"/>
      <c r="BY239" s="27"/>
      <c r="BZ239" s="27"/>
      <c r="CA239" s="27"/>
      <c r="CB239" s="27"/>
      <c r="CC239" s="27"/>
      <c r="CD239" s="27"/>
      <c r="CE239" s="27"/>
      <c r="CF239" s="27"/>
      <c r="CG239" s="27"/>
      <c r="CH239" s="27"/>
      <c r="CI239" s="27"/>
      <c r="CJ239" s="27"/>
      <c r="CK239" s="27"/>
      <c r="CL239" s="27"/>
      <c r="CM239" s="27"/>
      <c r="CN239" s="27"/>
      <c r="CO239" s="27"/>
      <c r="CP239" s="27"/>
      <c r="CQ239" s="27"/>
      <c r="CR239" s="27"/>
      <c r="CS239" s="27"/>
      <c r="CT239" s="27"/>
      <c r="CU239" s="27"/>
      <c r="CV239" s="27"/>
      <c r="CW239" s="27"/>
      <c r="CX239" s="27"/>
      <c r="CY239" s="27"/>
      <c r="CZ239" s="27"/>
      <c r="DA239" s="27"/>
      <c r="DB239" s="27"/>
      <c r="DC239" s="27"/>
      <c r="DD239" s="27"/>
      <c r="DE239" s="27"/>
      <c r="DF239" s="27"/>
      <c r="DG239" s="27"/>
      <c r="DH239" s="27"/>
      <c r="DI239" s="27"/>
      <c r="DJ239" s="27"/>
      <c r="DK239" s="27"/>
      <c r="DL239" s="27"/>
      <c r="DM239" s="27"/>
      <c r="DN239" s="27"/>
    </row>
    <row r="240" spans="1:118" x14ac:dyDescent="0.2">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c r="AC240" s="27"/>
      <c r="AD240" s="27"/>
      <c r="AE240" s="27"/>
      <c r="AF240" s="27"/>
      <c r="AG240" s="27"/>
      <c r="AH240" s="27"/>
      <c r="AI240" s="27"/>
      <c r="AJ240" s="27"/>
      <c r="AK240" s="27"/>
      <c r="AL240" s="27"/>
      <c r="AM240" s="27"/>
      <c r="AN240" s="27"/>
      <c r="AO240" s="27"/>
      <c r="AP240" s="27"/>
      <c r="AQ240" s="27"/>
      <c r="AR240" s="27"/>
      <c r="AS240" s="27"/>
      <c r="AT240" s="27"/>
      <c r="AU240" s="27"/>
      <c r="AV240" s="27"/>
      <c r="AW240" s="27"/>
      <c r="AX240" s="27"/>
      <c r="AY240" s="27"/>
      <c r="AZ240" s="27"/>
      <c r="BA240" s="27"/>
      <c r="BB240" s="27"/>
      <c r="BC240" s="27"/>
      <c r="BD240" s="27"/>
      <c r="BE240" s="27"/>
      <c r="BF240" s="27"/>
      <c r="BG240" s="27"/>
      <c r="BH240" s="27"/>
      <c r="BI240" s="27"/>
      <c r="BJ240" s="27"/>
      <c r="BK240" s="27"/>
      <c r="BL240" s="27"/>
      <c r="BM240" s="27"/>
      <c r="BN240" s="27"/>
      <c r="BO240" s="27"/>
      <c r="BP240" s="27"/>
      <c r="BQ240" s="27"/>
      <c r="BR240" s="27"/>
      <c r="BS240" s="27"/>
      <c r="BT240" s="27"/>
      <c r="BU240" s="27"/>
      <c r="BV240" s="27"/>
      <c r="BW240" s="27"/>
      <c r="BX240" s="27"/>
      <c r="BY240" s="27"/>
      <c r="BZ240" s="27"/>
      <c r="CA240" s="27"/>
      <c r="CB240" s="27"/>
      <c r="CC240" s="27"/>
      <c r="CD240" s="27"/>
      <c r="CE240" s="27"/>
      <c r="CF240" s="27"/>
      <c r="CG240" s="27"/>
      <c r="CH240" s="27"/>
      <c r="CI240" s="27"/>
      <c r="CJ240" s="27"/>
      <c r="CK240" s="27"/>
      <c r="CL240" s="27"/>
      <c r="CM240" s="27"/>
      <c r="CN240" s="27"/>
      <c r="CO240" s="27"/>
      <c r="CP240" s="27"/>
      <c r="CQ240" s="27"/>
      <c r="CR240" s="27"/>
      <c r="CS240" s="27"/>
      <c r="CT240" s="27"/>
      <c r="CU240" s="27"/>
      <c r="CV240" s="27"/>
      <c r="CW240" s="27"/>
      <c r="CX240" s="27"/>
      <c r="CY240" s="27"/>
      <c r="CZ240" s="27"/>
      <c r="DA240" s="27"/>
      <c r="DB240" s="27"/>
      <c r="DC240" s="27"/>
      <c r="DD240" s="27"/>
      <c r="DE240" s="27"/>
      <c r="DF240" s="27"/>
      <c r="DG240" s="27"/>
      <c r="DH240" s="27"/>
      <c r="DI240" s="27"/>
      <c r="DJ240" s="27"/>
      <c r="DK240" s="27"/>
      <c r="DL240" s="27"/>
      <c r="DM240" s="27"/>
      <c r="DN240" s="27"/>
    </row>
    <row r="241" spans="1:118" x14ac:dyDescent="0.2">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c r="AC241" s="27"/>
      <c r="AD241" s="27"/>
      <c r="AE241" s="27"/>
      <c r="AF241" s="27"/>
      <c r="AG241" s="27"/>
      <c r="AH241" s="27"/>
      <c r="AI241" s="27"/>
      <c r="AJ241" s="27"/>
      <c r="AK241" s="27"/>
      <c r="AL241" s="27"/>
      <c r="AM241" s="27"/>
      <c r="AN241" s="27"/>
      <c r="AO241" s="27"/>
      <c r="AP241" s="27"/>
      <c r="AQ241" s="27"/>
      <c r="AR241" s="27"/>
      <c r="AS241" s="27"/>
      <c r="AT241" s="27"/>
      <c r="AU241" s="27"/>
      <c r="AV241" s="27"/>
      <c r="AW241" s="27"/>
      <c r="AX241" s="27"/>
      <c r="AY241" s="27"/>
      <c r="AZ241" s="27"/>
      <c r="BA241" s="27"/>
      <c r="BB241" s="27"/>
      <c r="BC241" s="27"/>
      <c r="BD241" s="27"/>
      <c r="BE241" s="27"/>
      <c r="BF241" s="27"/>
      <c r="BG241" s="27"/>
      <c r="BH241" s="27"/>
      <c r="BI241" s="27"/>
      <c r="BJ241" s="27"/>
      <c r="BK241" s="27"/>
      <c r="BL241" s="27"/>
      <c r="BM241" s="27"/>
      <c r="BN241" s="27"/>
      <c r="BO241" s="27"/>
      <c r="BP241" s="27"/>
      <c r="BQ241" s="27"/>
      <c r="BR241" s="27"/>
      <c r="BS241" s="27"/>
      <c r="BT241" s="27"/>
      <c r="BU241" s="27"/>
      <c r="BV241" s="27"/>
      <c r="BW241" s="27"/>
      <c r="BX241" s="27"/>
      <c r="BY241" s="27"/>
      <c r="BZ241" s="27"/>
      <c r="CA241" s="27"/>
      <c r="CB241" s="27"/>
      <c r="CC241" s="27"/>
      <c r="CD241" s="27"/>
      <c r="CE241" s="27"/>
      <c r="CF241" s="27"/>
      <c r="CG241" s="27"/>
      <c r="CH241" s="27"/>
      <c r="CI241" s="27"/>
      <c r="CJ241" s="27"/>
      <c r="CK241" s="27"/>
      <c r="CL241" s="27"/>
      <c r="CM241" s="27"/>
      <c r="CN241" s="27"/>
      <c r="CO241" s="27"/>
      <c r="CP241" s="27"/>
      <c r="CQ241" s="27"/>
      <c r="CR241" s="27"/>
      <c r="CS241" s="27"/>
      <c r="CT241" s="27"/>
      <c r="CU241" s="27"/>
      <c r="CV241" s="27"/>
      <c r="CW241" s="27"/>
      <c r="CX241" s="27"/>
      <c r="CY241" s="27"/>
      <c r="CZ241" s="27"/>
      <c r="DA241" s="27"/>
      <c r="DB241" s="27"/>
      <c r="DC241" s="27"/>
      <c r="DD241" s="27"/>
      <c r="DE241" s="27"/>
      <c r="DF241" s="27"/>
      <c r="DG241" s="27"/>
      <c r="DH241" s="27"/>
      <c r="DI241" s="27"/>
      <c r="DJ241" s="27"/>
      <c r="DK241" s="27"/>
      <c r="DL241" s="27"/>
      <c r="DM241" s="27"/>
      <c r="DN241" s="27"/>
    </row>
    <row r="242" spans="1:118" x14ac:dyDescent="0.2">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c r="AC242" s="27"/>
      <c r="AD242" s="27"/>
      <c r="AE242" s="27"/>
      <c r="AF242" s="27"/>
      <c r="AG242" s="27"/>
      <c r="AH242" s="27"/>
      <c r="AI242" s="27"/>
      <c r="AJ242" s="27"/>
      <c r="AK242" s="27"/>
      <c r="AL242" s="27"/>
      <c r="AM242" s="27"/>
      <c r="AN242" s="27"/>
      <c r="AO242" s="27"/>
      <c r="AP242" s="27"/>
      <c r="AQ242" s="27"/>
      <c r="AR242" s="27"/>
      <c r="AS242" s="27"/>
      <c r="AT242" s="27"/>
      <c r="AU242" s="27"/>
      <c r="AV242" s="27"/>
      <c r="AW242" s="27"/>
      <c r="AX242" s="27"/>
      <c r="AY242" s="27"/>
      <c r="AZ242" s="27"/>
      <c r="BA242" s="27"/>
      <c r="BB242" s="27"/>
      <c r="BC242" s="27"/>
      <c r="BD242" s="27"/>
      <c r="BE242" s="27"/>
      <c r="BF242" s="27"/>
      <c r="BG242" s="27"/>
      <c r="BH242" s="27"/>
      <c r="BI242" s="27"/>
      <c r="BJ242" s="27"/>
      <c r="BK242" s="27"/>
      <c r="BL242" s="27"/>
      <c r="BM242" s="27"/>
      <c r="BN242" s="27"/>
      <c r="BO242" s="27"/>
      <c r="BP242" s="27"/>
      <c r="BQ242" s="27"/>
      <c r="BR242" s="27"/>
      <c r="BS242" s="27"/>
      <c r="BT242" s="27"/>
      <c r="BU242" s="27"/>
      <c r="BV242" s="27"/>
      <c r="BW242" s="27"/>
      <c r="BX242" s="27"/>
      <c r="BY242" s="27"/>
      <c r="BZ242" s="27"/>
      <c r="CA242" s="27"/>
      <c r="CB242" s="27"/>
      <c r="CC242" s="27"/>
      <c r="CD242" s="27"/>
      <c r="CE242" s="27"/>
      <c r="CF242" s="27"/>
      <c r="CG242" s="27"/>
      <c r="CH242" s="27"/>
      <c r="CI242" s="27"/>
      <c r="CJ242" s="27"/>
      <c r="CK242" s="27"/>
      <c r="CL242" s="27"/>
      <c r="CM242" s="27"/>
      <c r="CN242" s="27"/>
      <c r="CO242" s="27"/>
      <c r="CP242" s="27"/>
      <c r="CQ242" s="27"/>
      <c r="CR242" s="27"/>
      <c r="CS242" s="27"/>
      <c r="CT242" s="27"/>
      <c r="CU242" s="27"/>
      <c r="CV242" s="27"/>
      <c r="CW242" s="27"/>
      <c r="CX242" s="27"/>
      <c r="CY242" s="27"/>
      <c r="CZ242" s="27"/>
      <c r="DA242" s="27"/>
      <c r="DB242" s="27"/>
      <c r="DC242" s="27"/>
      <c r="DD242" s="27"/>
      <c r="DE242" s="27"/>
      <c r="DF242" s="27"/>
      <c r="DG242" s="27"/>
      <c r="DH242" s="27"/>
      <c r="DI242" s="27"/>
      <c r="DJ242" s="27"/>
      <c r="DK242" s="27"/>
      <c r="DL242" s="27"/>
      <c r="DM242" s="27"/>
      <c r="DN242" s="27"/>
    </row>
    <row r="243" spans="1:118" x14ac:dyDescent="0.2">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c r="AC243" s="27"/>
      <c r="AD243" s="27"/>
      <c r="AE243" s="27"/>
      <c r="AF243" s="27"/>
      <c r="AG243" s="27"/>
      <c r="AH243" s="27"/>
      <c r="AI243" s="27"/>
      <c r="AJ243" s="27"/>
      <c r="AK243" s="27"/>
      <c r="AL243" s="27"/>
      <c r="AM243" s="27"/>
      <c r="AN243" s="27"/>
      <c r="AO243" s="27"/>
      <c r="AP243" s="27"/>
      <c r="AQ243" s="27"/>
      <c r="AR243" s="27"/>
      <c r="AS243" s="27"/>
      <c r="AT243" s="27"/>
      <c r="AU243" s="27"/>
      <c r="AV243" s="27"/>
      <c r="AW243" s="27"/>
      <c r="AX243" s="27"/>
      <c r="AY243" s="27"/>
      <c r="AZ243" s="27"/>
      <c r="BA243" s="27"/>
      <c r="BB243" s="27"/>
      <c r="BC243" s="27"/>
      <c r="BD243" s="27"/>
      <c r="BE243" s="27"/>
      <c r="BF243" s="27"/>
      <c r="BG243" s="27"/>
      <c r="BH243" s="27"/>
      <c r="BI243" s="27"/>
      <c r="BJ243" s="27"/>
      <c r="BK243" s="27"/>
      <c r="BL243" s="27"/>
      <c r="BM243" s="27"/>
      <c r="BN243" s="27"/>
      <c r="BO243" s="27"/>
      <c r="BP243" s="27"/>
      <c r="BQ243" s="27"/>
      <c r="BR243" s="27"/>
      <c r="BS243" s="27"/>
      <c r="BT243" s="27"/>
      <c r="BU243" s="27"/>
      <c r="BV243" s="27"/>
      <c r="BW243" s="27"/>
      <c r="BX243" s="27"/>
      <c r="BY243" s="27"/>
      <c r="BZ243" s="27"/>
      <c r="CA243" s="27"/>
      <c r="CB243" s="27"/>
      <c r="CC243" s="27"/>
      <c r="CD243" s="27"/>
      <c r="CE243" s="27"/>
      <c r="CF243" s="27"/>
      <c r="CG243" s="27"/>
      <c r="CH243" s="27"/>
      <c r="CI243" s="27"/>
      <c r="CJ243" s="27"/>
      <c r="CK243" s="27"/>
      <c r="CL243" s="27"/>
      <c r="CM243" s="27"/>
      <c r="CN243" s="27"/>
      <c r="CO243" s="27"/>
      <c r="CP243" s="27"/>
      <c r="CQ243" s="27"/>
      <c r="CR243" s="27"/>
      <c r="CS243" s="27"/>
      <c r="CT243" s="27"/>
      <c r="CU243" s="27"/>
      <c r="CV243" s="27"/>
      <c r="CW243" s="27"/>
      <c r="CX243" s="27"/>
      <c r="CY243" s="27"/>
      <c r="CZ243" s="27"/>
      <c r="DA243" s="27"/>
      <c r="DB243" s="27"/>
      <c r="DC243" s="27"/>
      <c r="DD243" s="27"/>
      <c r="DE243" s="27"/>
      <c r="DF243" s="27"/>
      <c r="DG243" s="27"/>
      <c r="DH243" s="27"/>
      <c r="DI243" s="27"/>
      <c r="DJ243" s="27"/>
      <c r="DK243" s="27"/>
      <c r="DL243" s="27"/>
      <c r="DM243" s="27"/>
      <c r="DN243" s="27"/>
    </row>
    <row r="244" spans="1:118" x14ac:dyDescent="0.2">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c r="AC244" s="27"/>
      <c r="AD244" s="27"/>
      <c r="AE244" s="27"/>
      <c r="AF244" s="27"/>
      <c r="AG244" s="27"/>
      <c r="AH244" s="27"/>
      <c r="AI244" s="27"/>
      <c r="AJ244" s="27"/>
      <c r="AK244" s="27"/>
      <c r="AL244" s="27"/>
      <c r="AM244" s="27"/>
      <c r="AN244" s="27"/>
      <c r="AO244" s="27"/>
      <c r="AP244" s="27"/>
      <c r="AQ244" s="27"/>
      <c r="AR244" s="27"/>
      <c r="AS244" s="27"/>
      <c r="AT244" s="27"/>
      <c r="AU244" s="27"/>
      <c r="AV244" s="27"/>
      <c r="AW244" s="27"/>
      <c r="AX244" s="27"/>
      <c r="AY244" s="27"/>
      <c r="AZ244" s="27"/>
      <c r="BA244" s="27"/>
      <c r="BB244" s="27"/>
      <c r="BC244" s="27"/>
      <c r="BD244" s="27"/>
      <c r="BE244" s="27"/>
      <c r="BF244" s="27"/>
      <c r="BG244" s="27"/>
      <c r="BH244" s="27"/>
      <c r="BI244" s="27"/>
      <c r="BJ244" s="27"/>
      <c r="BK244" s="27"/>
      <c r="BL244" s="27"/>
      <c r="BM244" s="27"/>
      <c r="BN244" s="27"/>
      <c r="BO244" s="27"/>
      <c r="BP244" s="27"/>
      <c r="BQ244" s="27"/>
      <c r="BR244" s="27"/>
      <c r="BS244" s="27"/>
      <c r="BT244" s="27"/>
      <c r="BU244" s="27"/>
      <c r="BV244" s="27"/>
      <c r="BW244" s="27"/>
      <c r="BX244" s="27"/>
      <c r="BY244" s="27"/>
      <c r="BZ244" s="27"/>
      <c r="CA244" s="27"/>
      <c r="CB244" s="27"/>
      <c r="CC244" s="27"/>
      <c r="CD244" s="27"/>
      <c r="CE244" s="27"/>
      <c r="CF244" s="27"/>
      <c r="CG244" s="27"/>
      <c r="CH244" s="27"/>
      <c r="CI244" s="27"/>
      <c r="CJ244" s="27"/>
      <c r="CK244" s="27"/>
      <c r="CL244" s="27"/>
      <c r="CM244" s="27"/>
      <c r="CN244" s="27"/>
      <c r="CO244" s="27"/>
      <c r="CP244" s="27"/>
      <c r="CQ244" s="27"/>
      <c r="CR244" s="27"/>
      <c r="CS244" s="27"/>
      <c r="CT244" s="27"/>
      <c r="CU244" s="27"/>
      <c r="CV244" s="27"/>
      <c r="CW244" s="27"/>
      <c r="CX244" s="27"/>
      <c r="CY244" s="27"/>
      <c r="CZ244" s="27"/>
      <c r="DA244" s="27"/>
      <c r="DB244" s="27"/>
      <c r="DC244" s="27"/>
      <c r="DD244" s="27"/>
      <c r="DE244" s="27"/>
      <c r="DF244" s="27"/>
      <c r="DG244" s="27"/>
      <c r="DH244" s="27"/>
      <c r="DI244" s="27"/>
      <c r="DJ244" s="27"/>
      <c r="DK244" s="27"/>
      <c r="DL244" s="27"/>
      <c r="DM244" s="27"/>
      <c r="DN244" s="27"/>
    </row>
    <row r="245" spans="1:118" x14ac:dyDescent="0.2">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c r="AC245" s="27"/>
      <c r="AD245" s="27"/>
      <c r="AE245" s="27"/>
      <c r="AF245" s="27"/>
      <c r="AG245" s="27"/>
      <c r="AH245" s="27"/>
      <c r="AI245" s="27"/>
      <c r="AJ245" s="27"/>
      <c r="AK245" s="27"/>
      <c r="AL245" s="27"/>
      <c r="AM245" s="27"/>
      <c r="AN245" s="27"/>
      <c r="AO245" s="27"/>
      <c r="AP245" s="27"/>
      <c r="AQ245" s="27"/>
      <c r="AR245" s="27"/>
      <c r="AS245" s="27"/>
      <c r="AT245" s="27"/>
      <c r="AU245" s="27"/>
      <c r="AV245" s="27"/>
      <c r="AW245" s="27"/>
      <c r="AX245" s="27"/>
      <c r="AY245" s="27"/>
      <c r="AZ245" s="27"/>
      <c r="BA245" s="27"/>
      <c r="BB245" s="27"/>
      <c r="BC245" s="27"/>
      <c r="BD245" s="27"/>
      <c r="BE245" s="27"/>
      <c r="BF245" s="27"/>
      <c r="BG245" s="27"/>
      <c r="BH245" s="27"/>
      <c r="BI245" s="27"/>
      <c r="BJ245" s="27"/>
      <c r="BK245" s="27"/>
      <c r="BL245" s="27"/>
      <c r="BM245" s="27"/>
      <c r="BN245" s="27"/>
      <c r="BO245" s="27"/>
      <c r="BP245" s="27"/>
      <c r="BQ245" s="27"/>
      <c r="BR245" s="27"/>
      <c r="BS245" s="27"/>
      <c r="BT245" s="27"/>
      <c r="BU245" s="27"/>
      <c r="BV245" s="27"/>
      <c r="BW245" s="27"/>
      <c r="BX245" s="27"/>
      <c r="BY245" s="27"/>
      <c r="BZ245" s="27"/>
      <c r="CA245" s="27"/>
      <c r="CB245" s="27"/>
      <c r="CC245" s="27"/>
      <c r="CD245" s="27"/>
      <c r="CE245" s="27"/>
      <c r="CF245" s="27"/>
      <c r="CG245" s="27"/>
      <c r="CH245" s="27"/>
      <c r="CI245" s="27"/>
      <c r="CJ245" s="27"/>
      <c r="CK245" s="27"/>
      <c r="CL245" s="27"/>
      <c r="CM245" s="27"/>
      <c r="CN245" s="27"/>
      <c r="CO245" s="27"/>
      <c r="CP245" s="27"/>
      <c r="CQ245" s="27"/>
      <c r="CR245" s="27"/>
      <c r="CS245" s="27"/>
      <c r="CT245" s="27"/>
      <c r="CU245" s="27"/>
      <c r="CV245" s="27"/>
      <c r="CW245" s="27"/>
      <c r="CX245" s="27"/>
      <c r="CY245" s="27"/>
      <c r="CZ245" s="27"/>
      <c r="DA245" s="27"/>
      <c r="DB245" s="27"/>
      <c r="DC245" s="27"/>
      <c r="DD245" s="27"/>
      <c r="DE245" s="27"/>
      <c r="DF245" s="27"/>
      <c r="DG245" s="27"/>
      <c r="DH245" s="27"/>
      <c r="DI245" s="27"/>
      <c r="DJ245" s="27"/>
      <c r="DK245" s="27"/>
      <c r="DL245" s="27"/>
      <c r="DM245" s="27"/>
      <c r="DN245" s="27"/>
    </row>
    <row r="246" spans="1:118" x14ac:dyDescent="0.2">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c r="AC246" s="27"/>
      <c r="AD246" s="27"/>
      <c r="AE246" s="27"/>
      <c r="AF246" s="27"/>
      <c r="AG246" s="27"/>
      <c r="AH246" s="27"/>
      <c r="AI246" s="27"/>
      <c r="AJ246" s="27"/>
      <c r="AK246" s="27"/>
      <c r="AL246" s="27"/>
      <c r="AM246" s="27"/>
      <c r="AN246" s="27"/>
      <c r="AO246" s="27"/>
      <c r="AP246" s="27"/>
      <c r="AQ246" s="27"/>
      <c r="AR246" s="27"/>
      <c r="AS246" s="27"/>
      <c r="AT246" s="27"/>
      <c r="AU246" s="27"/>
      <c r="AV246" s="27"/>
      <c r="AW246" s="27"/>
      <c r="AX246" s="27"/>
      <c r="AY246" s="27"/>
      <c r="AZ246" s="27"/>
      <c r="BA246" s="27"/>
      <c r="BB246" s="27"/>
      <c r="BC246" s="27"/>
      <c r="BD246" s="27"/>
      <c r="BE246" s="27"/>
      <c r="BF246" s="27"/>
      <c r="BG246" s="27"/>
      <c r="BH246" s="27"/>
      <c r="BI246" s="27"/>
      <c r="BJ246" s="27"/>
      <c r="BK246" s="27"/>
      <c r="BL246" s="27"/>
      <c r="BM246" s="27"/>
      <c r="BN246" s="27"/>
      <c r="BO246" s="27"/>
      <c r="BP246" s="27"/>
      <c r="BQ246" s="27"/>
      <c r="BR246" s="27"/>
      <c r="BS246" s="27"/>
      <c r="BT246" s="27"/>
      <c r="BU246" s="27"/>
      <c r="BV246" s="27"/>
      <c r="BW246" s="27"/>
      <c r="BX246" s="27"/>
      <c r="BY246" s="27"/>
      <c r="BZ246" s="27"/>
      <c r="CA246" s="27"/>
      <c r="CB246" s="27"/>
      <c r="CC246" s="27"/>
      <c r="CD246" s="27"/>
      <c r="CE246" s="27"/>
      <c r="CF246" s="27"/>
      <c r="CG246" s="27"/>
      <c r="CH246" s="27"/>
      <c r="CI246" s="27"/>
      <c r="CJ246" s="27"/>
      <c r="CK246" s="27"/>
      <c r="CL246" s="27"/>
      <c r="CM246" s="27"/>
      <c r="CN246" s="27"/>
      <c r="CO246" s="27"/>
      <c r="CP246" s="27"/>
      <c r="CQ246" s="27"/>
      <c r="CR246" s="27"/>
      <c r="CS246" s="27"/>
      <c r="CT246" s="27"/>
      <c r="CU246" s="27"/>
      <c r="CV246" s="27"/>
      <c r="CW246" s="27"/>
      <c r="CX246" s="27"/>
      <c r="CY246" s="27"/>
      <c r="CZ246" s="27"/>
      <c r="DA246" s="27"/>
      <c r="DB246" s="27"/>
      <c r="DC246" s="27"/>
      <c r="DD246" s="27"/>
      <c r="DE246" s="27"/>
      <c r="DF246" s="27"/>
      <c r="DG246" s="27"/>
      <c r="DH246" s="27"/>
      <c r="DI246" s="27"/>
      <c r="DJ246" s="27"/>
      <c r="DK246" s="27"/>
      <c r="DL246" s="27"/>
      <c r="DM246" s="27"/>
      <c r="DN246" s="27"/>
    </row>
    <row r="247" spans="1:118" x14ac:dyDescent="0.2">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c r="AC247" s="27"/>
      <c r="AD247" s="27"/>
      <c r="AE247" s="27"/>
      <c r="AF247" s="27"/>
      <c r="AG247" s="27"/>
      <c r="AH247" s="27"/>
      <c r="AI247" s="27"/>
      <c r="AJ247" s="27"/>
      <c r="AK247" s="27"/>
      <c r="AL247" s="27"/>
      <c r="AM247" s="27"/>
      <c r="AN247" s="27"/>
      <c r="AO247" s="27"/>
      <c r="AP247" s="27"/>
      <c r="AQ247" s="27"/>
      <c r="AR247" s="27"/>
      <c r="AS247" s="27"/>
      <c r="AT247" s="27"/>
      <c r="AU247" s="27"/>
      <c r="AV247" s="27"/>
      <c r="AW247" s="27"/>
      <c r="AX247" s="27"/>
      <c r="AY247" s="27"/>
      <c r="AZ247" s="27"/>
      <c r="BA247" s="27"/>
      <c r="BB247" s="27"/>
      <c r="BC247" s="27"/>
      <c r="BD247" s="27"/>
      <c r="BE247" s="27"/>
      <c r="BF247" s="27"/>
      <c r="BG247" s="27"/>
      <c r="BH247" s="27"/>
      <c r="BI247" s="27"/>
      <c r="BJ247" s="27"/>
      <c r="BK247" s="27"/>
      <c r="BL247" s="27"/>
      <c r="BM247" s="27"/>
      <c r="BN247" s="27"/>
      <c r="BO247" s="27"/>
      <c r="BP247" s="27"/>
      <c r="BQ247" s="27"/>
      <c r="BR247" s="27"/>
      <c r="BS247" s="27"/>
      <c r="BT247" s="27"/>
      <c r="BU247" s="27"/>
      <c r="BV247" s="27"/>
      <c r="BW247" s="27"/>
      <c r="BX247" s="27"/>
      <c r="BY247" s="27"/>
      <c r="BZ247" s="27"/>
      <c r="CA247" s="27"/>
      <c r="CB247" s="27"/>
      <c r="CC247" s="27"/>
      <c r="CD247" s="27"/>
      <c r="CE247" s="27"/>
      <c r="CF247" s="27"/>
      <c r="CG247" s="27"/>
      <c r="CH247" s="27"/>
      <c r="CI247" s="27"/>
      <c r="CJ247" s="27"/>
      <c r="CK247" s="27"/>
      <c r="CL247" s="27"/>
      <c r="CM247" s="27"/>
      <c r="CN247" s="27"/>
      <c r="CO247" s="27"/>
      <c r="CP247" s="27"/>
      <c r="CQ247" s="27"/>
      <c r="CR247" s="27"/>
      <c r="CS247" s="27"/>
      <c r="CT247" s="27"/>
      <c r="CU247" s="27"/>
      <c r="CV247" s="27"/>
      <c r="CW247" s="27"/>
      <c r="CX247" s="27"/>
      <c r="CY247" s="27"/>
      <c r="CZ247" s="27"/>
      <c r="DA247" s="27"/>
      <c r="DB247" s="27"/>
      <c r="DC247" s="27"/>
      <c r="DD247" s="27"/>
      <c r="DE247" s="27"/>
      <c r="DF247" s="27"/>
      <c r="DG247" s="27"/>
      <c r="DH247" s="27"/>
      <c r="DI247" s="27"/>
      <c r="DJ247" s="27"/>
      <c r="DK247" s="27"/>
      <c r="DL247" s="27"/>
      <c r="DM247" s="27"/>
      <c r="DN247" s="27"/>
    </row>
    <row r="248" spans="1:118" x14ac:dyDescent="0.2">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c r="AC248" s="27"/>
      <c r="AD248" s="27"/>
      <c r="AE248" s="27"/>
      <c r="AF248" s="27"/>
      <c r="AG248" s="27"/>
      <c r="AH248" s="27"/>
      <c r="AI248" s="27"/>
      <c r="AJ248" s="27"/>
      <c r="AK248" s="27"/>
      <c r="AL248" s="27"/>
      <c r="AM248" s="27"/>
      <c r="AN248" s="27"/>
      <c r="AO248" s="27"/>
      <c r="AP248" s="27"/>
      <c r="AQ248" s="27"/>
      <c r="AR248" s="27"/>
      <c r="AS248" s="27"/>
      <c r="AT248" s="27"/>
      <c r="AU248" s="27"/>
      <c r="AV248" s="27"/>
      <c r="AW248" s="27"/>
      <c r="AX248" s="27"/>
      <c r="AY248" s="27"/>
      <c r="AZ248" s="27"/>
      <c r="BA248" s="27"/>
      <c r="BB248" s="27"/>
      <c r="BC248" s="27"/>
      <c r="BD248" s="27"/>
      <c r="BE248" s="27"/>
      <c r="BF248" s="27"/>
      <c r="BG248" s="27"/>
      <c r="BH248" s="27"/>
      <c r="BI248" s="27"/>
      <c r="BJ248" s="27"/>
      <c r="BK248" s="27"/>
      <c r="BL248" s="27"/>
      <c r="BM248" s="27"/>
      <c r="BN248" s="27"/>
      <c r="BO248" s="27"/>
      <c r="BP248" s="27"/>
      <c r="BQ248" s="27"/>
      <c r="BR248" s="27"/>
      <c r="BS248" s="27"/>
      <c r="BT248" s="27"/>
      <c r="BU248" s="27"/>
      <c r="BV248" s="27"/>
      <c r="BW248" s="27"/>
      <c r="BX248" s="27"/>
      <c r="BY248" s="27"/>
      <c r="BZ248" s="27"/>
      <c r="CA248" s="27"/>
      <c r="CB248" s="27"/>
      <c r="CC248" s="27"/>
      <c r="CD248" s="27"/>
      <c r="CE248" s="27"/>
      <c r="CF248" s="27"/>
      <c r="CG248" s="27"/>
      <c r="CH248" s="27"/>
      <c r="CI248" s="27"/>
      <c r="CJ248" s="27"/>
      <c r="CK248" s="27"/>
      <c r="CL248" s="27"/>
      <c r="CM248" s="27"/>
      <c r="CN248" s="27"/>
      <c r="CO248" s="27"/>
      <c r="CP248" s="27"/>
      <c r="CQ248" s="27"/>
      <c r="CR248" s="27"/>
      <c r="CS248" s="27"/>
      <c r="CT248" s="27"/>
      <c r="CU248" s="27"/>
      <c r="CV248" s="27"/>
      <c r="CW248" s="27"/>
      <c r="CX248" s="27"/>
      <c r="CY248" s="27"/>
      <c r="CZ248" s="27"/>
      <c r="DA248" s="27"/>
      <c r="DB248" s="27"/>
      <c r="DC248" s="27"/>
      <c r="DD248" s="27"/>
      <c r="DE248" s="27"/>
      <c r="DF248" s="27"/>
      <c r="DG248" s="27"/>
      <c r="DH248" s="27"/>
      <c r="DI248" s="27"/>
      <c r="DJ248" s="27"/>
      <c r="DK248" s="27"/>
      <c r="DL248" s="27"/>
      <c r="DM248" s="27"/>
      <c r="DN248" s="27"/>
    </row>
    <row r="249" spans="1:118" x14ac:dyDescent="0.2">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c r="AC249" s="27"/>
      <c r="AD249" s="27"/>
      <c r="AE249" s="27"/>
      <c r="AF249" s="27"/>
      <c r="AG249" s="27"/>
      <c r="AH249" s="27"/>
      <c r="AI249" s="27"/>
      <c r="AJ249" s="27"/>
      <c r="AK249" s="27"/>
      <c r="AL249" s="27"/>
      <c r="AM249" s="27"/>
      <c r="AN249" s="27"/>
      <c r="AO249" s="27"/>
      <c r="AP249" s="27"/>
      <c r="AQ249" s="27"/>
      <c r="AR249" s="27"/>
      <c r="AS249" s="27"/>
      <c r="AT249" s="27"/>
      <c r="AU249" s="27"/>
      <c r="AV249" s="27"/>
      <c r="AW249" s="27"/>
      <c r="AX249" s="27"/>
      <c r="AY249" s="27"/>
      <c r="AZ249" s="27"/>
      <c r="BA249" s="27"/>
      <c r="BB249" s="27"/>
      <c r="BC249" s="27"/>
      <c r="BD249" s="27"/>
      <c r="BE249" s="27"/>
      <c r="BF249" s="27"/>
      <c r="BG249" s="27"/>
      <c r="BH249" s="27"/>
      <c r="BI249" s="27"/>
      <c r="BJ249" s="27"/>
      <c r="BK249" s="27"/>
      <c r="BL249" s="27"/>
      <c r="BM249" s="27"/>
      <c r="BN249" s="27"/>
      <c r="BO249" s="27"/>
      <c r="BP249" s="27"/>
      <c r="BQ249" s="27"/>
      <c r="BR249" s="27"/>
      <c r="BS249" s="27"/>
      <c r="BT249" s="27"/>
      <c r="BU249" s="27"/>
      <c r="BV249" s="27"/>
      <c r="BW249" s="27"/>
      <c r="BX249" s="27"/>
      <c r="BY249" s="27"/>
      <c r="BZ249" s="27"/>
      <c r="CA249" s="27"/>
      <c r="CB249" s="27"/>
      <c r="CC249" s="27"/>
      <c r="CD249" s="27"/>
      <c r="CE249" s="27"/>
      <c r="CF249" s="27"/>
      <c r="CG249" s="27"/>
      <c r="CH249" s="27"/>
      <c r="CI249" s="27"/>
      <c r="CJ249" s="27"/>
      <c r="CK249" s="27"/>
      <c r="CL249" s="27"/>
      <c r="CM249" s="27"/>
      <c r="CN249" s="27"/>
      <c r="CO249" s="27"/>
      <c r="CP249" s="27"/>
      <c r="CQ249" s="27"/>
      <c r="CR249" s="27"/>
      <c r="CS249" s="27"/>
      <c r="CT249" s="27"/>
      <c r="CU249" s="27"/>
      <c r="CV249" s="27"/>
      <c r="CW249" s="27"/>
      <c r="CX249" s="27"/>
      <c r="CY249" s="27"/>
      <c r="CZ249" s="27"/>
      <c r="DA249" s="27"/>
      <c r="DB249" s="27"/>
      <c r="DC249" s="27"/>
      <c r="DD249" s="27"/>
      <c r="DE249" s="27"/>
      <c r="DF249" s="27"/>
      <c r="DG249" s="27"/>
      <c r="DH249" s="27"/>
      <c r="DI249" s="27"/>
      <c r="DJ249" s="27"/>
      <c r="DK249" s="27"/>
      <c r="DL249" s="27"/>
      <c r="DM249" s="27"/>
      <c r="DN249" s="27"/>
    </row>
    <row r="250" spans="1:118" x14ac:dyDescent="0.2">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c r="AC250" s="27"/>
      <c r="AD250" s="27"/>
      <c r="AE250" s="27"/>
      <c r="AF250" s="27"/>
      <c r="AG250" s="27"/>
      <c r="AH250" s="27"/>
      <c r="AI250" s="27"/>
      <c r="AJ250" s="27"/>
      <c r="AK250" s="27"/>
      <c r="AL250" s="27"/>
      <c r="AM250" s="27"/>
      <c r="AN250" s="27"/>
      <c r="AO250" s="27"/>
      <c r="AP250" s="27"/>
      <c r="AQ250" s="27"/>
      <c r="AR250" s="27"/>
      <c r="AS250" s="27"/>
      <c r="AT250" s="27"/>
      <c r="AU250" s="27"/>
      <c r="AV250" s="27"/>
      <c r="AW250" s="27"/>
      <c r="AX250" s="27"/>
      <c r="AY250" s="27"/>
      <c r="AZ250" s="27"/>
      <c r="BA250" s="27"/>
      <c r="BB250" s="27"/>
      <c r="BC250" s="27"/>
      <c r="BD250" s="27"/>
      <c r="BE250" s="27"/>
      <c r="BF250" s="27"/>
      <c r="BG250" s="27"/>
      <c r="BH250" s="27"/>
      <c r="BI250" s="27"/>
      <c r="BJ250" s="27"/>
      <c r="BK250" s="27"/>
      <c r="BL250" s="27"/>
      <c r="BM250" s="27"/>
      <c r="BN250" s="27"/>
      <c r="BO250" s="27"/>
      <c r="BP250" s="27"/>
      <c r="BQ250" s="27"/>
      <c r="BR250" s="27"/>
      <c r="BS250" s="27"/>
      <c r="BT250" s="27"/>
      <c r="BU250" s="27"/>
      <c r="BV250" s="27"/>
      <c r="BW250" s="27"/>
      <c r="BX250" s="27"/>
      <c r="BY250" s="27"/>
      <c r="BZ250" s="27"/>
      <c r="CA250" s="27"/>
      <c r="CB250" s="27"/>
      <c r="CC250" s="27"/>
      <c r="CD250" s="27"/>
      <c r="CE250" s="27"/>
      <c r="CF250" s="27"/>
      <c r="CG250" s="27"/>
      <c r="CH250" s="27"/>
      <c r="CI250" s="27"/>
      <c r="CJ250" s="27"/>
      <c r="CK250" s="27"/>
      <c r="CL250" s="27"/>
      <c r="CM250" s="27"/>
      <c r="CN250" s="27"/>
      <c r="CO250" s="27"/>
      <c r="CP250" s="27"/>
      <c r="CQ250" s="27"/>
      <c r="CR250" s="27"/>
      <c r="CS250" s="27"/>
      <c r="CT250" s="27"/>
      <c r="CU250" s="27"/>
      <c r="CV250" s="27"/>
      <c r="CW250" s="27"/>
      <c r="CX250" s="27"/>
      <c r="CY250" s="27"/>
      <c r="CZ250" s="27"/>
      <c r="DA250" s="27"/>
      <c r="DB250" s="27"/>
      <c r="DC250" s="27"/>
      <c r="DD250" s="27"/>
      <c r="DE250" s="27"/>
      <c r="DF250" s="27"/>
      <c r="DG250" s="27"/>
      <c r="DH250" s="27"/>
      <c r="DI250" s="27"/>
      <c r="DJ250" s="27"/>
      <c r="DK250" s="27"/>
      <c r="DL250" s="27"/>
      <c r="DM250" s="27"/>
      <c r="DN250" s="27"/>
    </row>
    <row r="251" spans="1:118" x14ac:dyDescent="0.2">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c r="AC251" s="27"/>
      <c r="AD251" s="27"/>
      <c r="AE251" s="27"/>
      <c r="AF251" s="27"/>
      <c r="AG251" s="27"/>
      <c r="AH251" s="27"/>
      <c r="AI251" s="27"/>
      <c r="AJ251" s="27"/>
      <c r="AK251" s="27"/>
      <c r="AL251" s="27"/>
      <c r="AM251" s="27"/>
      <c r="AN251" s="27"/>
      <c r="AO251" s="27"/>
      <c r="AP251" s="27"/>
      <c r="AQ251" s="27"/>
      <c r="AR251" s="27"/>
      <c r="AS251" s="27"/>
      <c r="AT251" s="27"/>
      <c r="AU251" s="27"/>
      <c r="AV251" s="27"/>
      <c r="AW251" s="27"/>
      <c r="AX251" s="27"/>
      <c r="AY251" s="27"/>
      <c r="AZ251" s="27"/>
      <c r="BA251" s="27"/>
      <c r="BB251" s="27"/>
      <c r="BC251" s="27"/>
      <c r="BD251" s="27"/>
      <c r="BE251" s="27"/>
      <c r="BF251" s="27"/>
      <c r="BG251" s="27"/>
      <c r="BH251" s="27"/>
      <c r="BI251" s="27"/>
      <c r="BJ251" s="27"/>
      <c r="BK251" s="27"/>
      <c r="BL251" s="27"/>
      <c r="BM251" s="27"/>
      <c r="BN251" s="27"/>
      <c r="BO251" s="27"/>
      <c r="BP251" s="27"/>
      <c r="BQ251" s="27"/>
      <c r="BR251" s="27"/>
      <c r="BS251" s="27"/>
      <c r="BT251" s="27"/>
      <c r="BU251" s="27"/>
      <c r="BV251" s="27"/>
      <c r="BW251" s="27"/>
      <c r="BX251" s="27"/>
      <c r="BY251" s="27"/>
      <c r="BZ251" s="27"/>
      <c r="CA251" s="27"/>
      <c r="CB251" s="27"/>
      <c r="CC251" s="27"/>
      <c r="CD251" s="27"/>
      <c r="CE251" s="27"/>
      <c r="CF251" s="27"/>
      <c r="CG251" s="27"/>
      <c r="CH251" s="27"/>
      <c r="CI251" s="27"/>
      <c r="CJ251" s="27"/>
      <c r="CK251" s="27"/>
      <c r="CL251" s="27"/>
      <c r="CM251" s="27"/>
      <c r="CN251" s="27"/>
      <c r="CO251" s="27"/>
      <c r="CP251" s="27"/>
      <c r="CQ251" s="27"/>
      <c r="CR251" s="27"/>
      <c r="CS251" s="27"/>
      <c r="CT251" s="27"/>
      <c r="CU251" s="27"/>
      <c r="CV251" s="27"/>
      <c r="CW251" s="27"/>
      <c r="CX251" s="27"/>
      <c r="CY251" s="27"/>
      <c r="CZ251" s="27"/>
      <c r="DA251" s="27"/>
      <c r="DB251" s="27"/>
      <c r="DC251" s="27"/>
      <c r="DD251" s="27"/>
      <c r="DE251" s="27"/>
      <c r="DF251" s="27"/>
      <c r="DG251" s="27"/>
      <c r="DH251" s="27"/>
      <c r="DI251" s="27"/>
      <c r="DJ251" s="27"/>
      <c r="DK251" s="27"/>
      <c r="DL251" s="27"/>
      <c r="DM251" s="27"/>
      <c r="DN251" s="27"/>
    </row>
    <row r="252" spans="1:118" x14ac:dyDescent="0.2">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c r="AC252" s="27"/>
      <c r="AD252" s="27"/>
      <c r="AE252" s="27"/>
      <c r="AF252" s="27"/>
      <c r="AG252" s="27"/>
      <c r="AH252" s="27"/>
      <c r="AI252" s="27"/>
      <c r="AJ252" s="27"/>
      <c r="AK252" s="27"/>
      <c r="AL252" s="27"/>
      <c r="AM252" s="27"/>
      <c r="AN252" s="27"/>
      <c r="AO252" s="27"/>
      <c r="AP252" s="27"/>
      <c r="AQ252" s="27"/>
      <c r="AR252" s="27"/>
      <c r="AS252" s="27"/>
      <c r="AT252" s="27"/>
      <c r="AU252" s="27"/>
      <c r="AV252" s="27"/>
      <c r="AW252" s="27"/>
      <c r="AX252" s="27"/>
      <c r="AY252" s="27"/>
      <c r="AZ252" s="27"/>
      <c r="BA252" s="27"/>
      <c r="BB252" s="27"/>
      <c r="BC252" s="27"/>
      <c r="BD252" s="27"/>
      <c r="BE252" s="27"/>
      <c r="BF252" s="27"/>
      <c r="BG252" s="27"/>
      <c r="BH252" s="27"/>
      <c r="BI252" s="27"/>
      <c r="BJ252" s="27"/>
      <c r="BK252" s="27"/>
      <c r="BL252" s="27"/>
      <c r="BM252" s="27"/>
      <c r="BN252" s="27"/>
      <c r="BO252" s="27"/>
      <c r="BP252" s="27"/>
      <c r="BQ252" s="27"/>
      <c r="BR252" s="27"/>
      <c r="BS252" s="27"/>
      <c r="BT252" s="27"/>
      <c r="BU252" s="27"/>
      <c r="BV252" s="27"/>
      <c r="BW252" s="27"/>
      <c r="BX252" s="27"/>
      <c r="BY252" s="27"/>
      <c r="BZ252" s="27"/>
      <c r="CA252" s="27"/>
      <c r="CB252" s="27"/>
      <c r="CC252" s="27"/>
      <c r="CD252" s="27"/>
      <c r="CE252" s="27"/>
      <c r="CF252" s="27"/>
      <c r="CG252" s="27"/>
      <c r="CH252" s="27"/>
      <c r="CI252" s="27"/>
      <c r="CJ252" s="27"/>
      <c r="CK252" s="27"/>
      <c r="CL252" s="27"/>
      <c r="CM252" s="27"/>
      <c r="CN252" s="27"/>
      <c r="CO252" s="27"/>
      <c r="CP252" s="27"/>
      <c r="CQ252" s="27"/>
      <c r="CR252" s="27"/>
      <c r="CS252" s="27"/>
      <c r="CT252" s="27"/>
      <c r="CU252" s="27"/>
      <c r="CV252" s="27"/>
      <c r="CW252" s="27"/>
      <c r="CX252" s="27"/>
      <c r="CY252" s="27"/>
      <c r="CZ252" s="27"/>
      <c r="DA252" s="27"/>
      <c r="DB252" s="27"/>
      <c r="DC252" s="27"/>
      <c r="DD252" s="27"/>
      <c r="DE252" s="27"/>
      <c r="DF252" s="27"/>
      <c r="DG252" s="27"/>
      <c r="DH252" s="27"/>
      <c r="DI252" s="27"/>
      <c r="DJ252" s="27"/>
      <c r="DK252" s="27"/>
      <c r="DL252" s="27"/>
      <c r="DM252" s="27"/>
      <c r="DN252" s="27"/>
    </row>
    <row r="253" spans="1:118" x14ac:dyDescent="0.2">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c r="AC253" s="27"/>
      <c r="AD253" s="27"/>
      <c r="AE253" s="27"/>
      <c r="AF253" s="27"/>
      <c r="AG253" s="27"/>
      <c r="AH253" s="27"/>
      <c r="AI253" s="27"/>
      <c r="AJ253" s="27"/>
      <c r="AK253" s="27"/>
      <c r="AL253" s="27"/>
      <c r="AM253" s="27"/>
      <c r="AN253" s="27"/>
      <c r="AO253" s="27"/>
      <c r="AP253" s="27"/>
      <c r="AQ253" s="27"/>
      <c r="AR253" s="27"/>
      <c r="AS253" s="27"/>
      <c r="AT253" s="27"/>
      <c r="AU253" s="27"/>
      <c r="AV253" s="27"/>
      <c r="AW253" s="27"/>
      <c r="AX253" s="27"/>
      <c r="AY253" s="27"/>
      <c r="AZ253" s="27"/>
      <c r="BA253" s="27"/>
      <c r="BB253" s="27"/>
      <c r="BC253" s="27"/>
      <c r="BD253" s="27"/>
      <c r="BE253" s="27"/>
      <c r="BF253" s="27"/>
      <c r="BG253" s="27"/>
      <c r="BH253" s="27"/>
      <c r="BI253" s="27"/>
      <c r="BJ253" s="27"/>
      <c r="BK253" s="27"/>
      <c r="BL253" s="27"/>
      <c r="BM253" s="27"/>
      <c r="BN253" s="27"/>
      <c r="BO253" s="27"/>
      <c r="BP253" s="27"/>
      <c r="BQ253" s="27"/>
      <c r="BR253" s="27"/>
      <c r="BS253" s="27"/>
      <c r="BT253" s="27"/>
      <c r="BU253" s="27"/>
      <c r="BV253" s="27"/>
      <c r="BW253" s="27"/>
      <c r="BX253" s="27"/>
      <c r="BY253" s="27"/>
      <c r="BZ253" s="27"/>
      <c r="CA253" s="27"/>
      <c r="CB253" s="27"/>
      <c r="CC253" s="27"/>
      <c r="CD253" s="27"/>
      <c r="CE253" s="27"/>
      <c r="CF253" s="27"/>
      <c r="CG253" s="27"/>
      <c r="CH253" s="27"/>
      <c r="CI253" s="27"/>
      <c r="CJ253" s="27"/>
      <c r="CK253" s="27"/>
      <c r="CL253" s="27"/>
      <c r="CM253" s="27"/>
      <c r="CN253" s="27"/>
      <c r="CO253" s="27"/>
      <c r="CP253" s="27"/>
      <c r="CQ253" s="27"/>
      <c r="CR253" s="27"/>
      <c r="CS253" s="27"/>
      <c r="CT253" s="27"/>
      <c r="CU253" s="27"/>
      <c r="CV253" s="27"/>
      <c r="CW253" s="27"/>
      <c r="CX253" s="27"/>
      <c r="CY253" s="27"/>
      <c r="CZ253" s="27"/>
      <c r="DA253" s="27"/>
      <c r="DB253" s="27"/>
      <c r="DC253" s="27"/>
      <c r="DD253" s="27"/>
      <c r="DE253" s="27"/>
      <c r="DF253" s="27"/>
      <c r="DG253" s="27"/>
      <c r="DH253" s="27"/>
      <c r="DI253" s="27"/>
      <c r="DJ253" s="27"/>
      <c r="DK253" s="27"/>
      <c r="DL253" s="27"/>
      <c r="DM253" s="27"/>
      <c r="DN253" s="27"/>
    </row>
    <row r="254" spans="1:118" x14ac:dyDescent="0.2">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c r="AC254" s="27"/>
      <c r="AD254" s="27"/>
      <c r="AE254" s="27"/>
      <c r="AF254" s="27"/>
      <c r="AG254" s="27"/>
      <c r="AH254" s="27"/>
      <c r="AI254" s="27"/>
      <c r="AJ254" s="27"/>
      <c r="AK254" s="27"/>
      <c r="AL254" s="27"/>
      <c r="AM254" s="27"/>
      <c r="AN254" s="27"/>
      <c r="AO254" s="27"/>
      <c r="AP254" s="27"/>
      <c r="AQ254" s="27"/>
      <c r="AR254" s="27"/>
      <c r="AS254" s="27"/>
      <c r="AT254" s="27"/>
      <c r="AU254" s="27"/>
      <c r="AV254" s="27"/>
      <c r="AW254" s="27"/>
      <c r="AX254" s="27"/>
      <c r="AY254" s="27"/>
      <c r="AZ254" s="27"/>
      <c r="BA254" s="27"/>
      <c r="BB254" s="27"/>
      <c r="BC254" s="27"/>
      <c r="BD254" s="27"/>
      <c r="BE254" s="27"/>
      <c r="BF254" s="27"/>
      <c r="BG254" s="27"/>
      <c r="BH254" s="27"/>
      <c r="BI254" s="27"/>
      <c r="BJ254" s="27"/>
      <c r="BK254" s="27"/>
      <c r="BL254" s="27"/>
      <c r="BM254" s="27"/>
      <c r="BN254" s="27"/>
      <c r="BO254" s="27"/>
      <c r="BP254" s="27"/>
      <c r="BQ254" s="27"/>
      <c r="BR254" s="27"/>
      <c r="BS254" s="27"/>
      <c r="BT254" s="27"/>
      <c r="BU254" s="27"/>
      <c r="BV254" s="27"/>
      <c r="BW254" s="27"/>
      <c r="BX254" s="27"/>
      <c r="BY254" s="27"/>
      <c r="BZ254" s="27"/>
      <c r="CA254" s="27"/>
      <c r="CB254" s="27"/>
      <c r="CC254" s="27"/>
      <c r="CD254" s="27"/>
      <c r="CE254" s="27"/>
      <c r="CF254" s="27"/>
      <c r="CG254" s="27"/>
      <c r="CH254" s="27"/>
      <c r="CI254" s="27"/>
      <c r="CJ254" s="27"/>
      <c r="CK254" s="27"/>
      <c r="CL254" s="27"/>
      <c r="CM254" s="27"/>
      <c r="CN254" s="27"/>
      <c r="CO254" s="27"/>
      <c r="CP254" s="27"/>
      <c r="CQ254" s="27"/>
      <c r="CR254" s="27"/>
      <c r="CS254" s="27"/>
      <c r="CT254" s="27"/>
      <c r="CU254" s="27"/>
      <c r="CV254" s="27"/>
      <c r="CW254" s="27"/>
      <c r="CX254" s="27"/>
      <c r="CY254" s="27"/>
      <c r="CZ254" s="27"/>
      <c r="DA254" s="27"/>
      <c r="DB254" s="27"/>
      <c r="DC254" s="27"/>
      <c r="DD254" s="27"/>
      <c r="DE254" s="27"/>
      <c r="DF254" s="27"/>
      <c r="DG254" s="27"/>
      <c r="DH254" s="27"/>
      <c r="DI254" s="27"/>
      <c r="DJ254" s="27"/>
      <c r="DK254" s="27"/>
      <c r="DL254" s="27"/>
      <c r="DM254" s="27"/>
      <c r="DN254" s="27"/>
    </row>
    <row r="255" spans="1:118" x14ac:dyDescent="0.2">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c r="AC255" s="27"/>
      <c r="AD255" s="27"/>
      <c r="AE255" s="27"/>
      <c r="AF255" s="27"/>
      <c r="AG255" s="27"/>
      <c r="AH255" s="27"/>
      <c r="AI255" s="27"/>
      <c r="AJ255" s="27"/>
      <c r="AK255" s="27"/>
      <c r="AL255" s="27"/>
      <c r="AM255" s="27"/>
      <c r="AN255" s="27"/>
      <c r="AO255" s="27"/>
      <c r="AP255" s="27"/>
      <c r="AQ255" s="27"/>
      <c r="AR255" s="27"/>
      <c r="AS255" s="27"/>
      <c r="AT255" s="27"/>
      <c r="AU255" s="27"/>
      <c r="AV255" s="27"/>
      <c r="AW255" s="27"/>
      <c r="AX255" s="27"/>
      <c r="AY255" s="27"/>
      <c r="AZ255" s="27"/>
      <c r="BA255" s="27"/>
      <c r="BB255" s="27"/>
      <c r="BC255" s="27"/>
      <c r="BD255" s="27"/>
      <c r="BE255" s="27"/>
      <c r="BF255" s="27"/>
      <c r="BG255" s="27"/>
      <c r="BH255" s="27"/>
      <c r="BI255" s="27"/>
      <c r="BJ255" s="27"/>
      <c r="BK255" s="27"/>
      <c r="BL255" s="27"/>
      <c r="BM255" s="27"/>
      <c r="BN255" s="27"/>
      <c r="BO255" s="27"/>
      <c r="BP255" s="27"/>
      <c r="BQ255" s="27"/>
      <c r="BR255" s="27"/>
      <c r="BS255" s="27"/>
      <c r="BT255" s="27"/>
      <c r="BU255" s="27"/>
      <c r="BV255" s="27"/>
      <c r="BW255" s="27"/>
      <c r="BX255" s="27"/>
      <c r="BY255" s="27"/>
      <c r="BZ255" s="27"/>
      <c r="CA255" s="27"/>
      <c r="CB255" s="27"/>
      <c r="CC255" s="27"/>
      <c r="CD255" s="27"/>
      <c r="CE255" s="27"/>
      <c r="CF255" s="27"/>
      <c r="CG255" s="27"/>
      <c r="CH255" s="27"/>
      <c r="CI255" s="27"/>
      <c r="CJ255" s="27"/>
      <c r="CK255" s="27"/>
      <c r="CL255" s="27"/>
      <c r="CM255" s="27"/>
      <c r="CN255" s="27"/>
      <c r="CO255" s="27"/>
      <c r="CP255" s="27"/>
      <c r="CQ255" s="27"/>
      <c r="CR255" s="27"/>
      <c r="CS255" s="27"/>
      <c r="CT255" s="27"/>
      <c r="CU255" s="27"/>
      <c r="CV255" s="27"/>
      <c r="CW255" s="27"/>
      <c r="CX255" s="27"/>
      <c r="CY255" s="27"/>
      <c r="CZ255" s="27"/>
      <c r="DA255" s="27"/>
      <c r="DB255" s="27"/>
      <c r="DC255" s="27"/>
      <c r="DD255" s="27"/>
      <c r="DE255" s="27"/>
      <c r="DF255" s="27"/>
      <c r="DG255" s="27"/>
      <c r="DH255" s="27"/>
      <c r="DI255" s="27"/>
      <c r="DJ255" s="27"/>
      <c r="DK255" s="27"/>
      <c r="DL255" s="27"/>
      <c r="DM255" s="27"/>
      <c r="DN255" s="27"/>
    </row>
    <row r="256" spans="1:118" x14ac:dyDescent="0.2">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c r="AC256" s="27"/>
      <c r="AD256" s="27"/>
      <c r="AE256" s="27"/>
      <c r="AF256" s="27"/>
      <c r="AG256" s="27"/>
      <c r="AH256" s="27"/>
      <c r="AI256" s="27"/>
      <c r="AJ256" s="27"/>
      <c r="AK256" s="27"/>
      <c r="AL256" s="27"/>
      <c r="AM256" s="27"/>
      <c r="AN256" s="27"/>
      <c r="AO256" s="27"/>
      <c r="AP256" s="27"/>
      <c r="AQ256" s="27"/>
      <c r="AR256" s="27"/>
      <c r="AS256" s="27"/>
      <c r="AT256" s="27"/>
      <c r="AU256" s="27"/>
      <c r="AV256" s="27"/>
      <c r="AW256" s="27"/>
      <c r="AX256" s="27"/>
      <c r="AY256" s="27"/>
      <c r="AZ256" s="27"/>
      <c r="BA256" s="27"/>
      <c r="BB256" s="27"/>
      <c r="BC256" s="27"/>
      <c r="BD256" s="27"/>
      <c r="BE256" s="27"/>
      <c r="BF256" s="27"/>
      <c r="BG256" s="27"/>
      <c r="BH256" s="27"/>
      <c r="BI256" s="27"/>
      <c r="BJ256" s="27"/>
      <c r="BK256" s="27"/>
      <c r="BL256" s="27"/>
      <c r="BM256" s="27"/>
      <c r="BN256" s="27"/>
      <c r="BO256" s="27"/>
      <c r="BP256" s="27"/>
      <c r="BQ256" s="27"/>
      <c r="BR256" s="27"/>
      <c r="BS256" s="27"/>
      <c r="BT256" s="27"/>
      <c r="BU256" s="27"/>
      <c r="BV256" s="27"/>
      <c r="BW256" s="27"/>
      <c r="BX256" s="27"/>
      <c r="BY256" s="27"/>
      <c r="BZ256" s="27"/>
      <c r="CA256" s="27"/>
      <c r="CB256" s="27"/>
      <c r="CC256" s="27"/>
      <c r="CD256" s="27"/>
      <c r="CE256" s="27"/>
      <c r="CF256" s="27"/>
      <c r="CG256" s="27"/>
      <c r="CH256" s="27"/>
      <c r="CI256" s="27"/>
      <c r="CJ256" s="27"/>
      <c r="CK256" s="27"/>
      <c r="CL256" s="27"/>
      <c r="CM256" s="27"/>
      <c r="CN256" s="27"/>
      <c r="CO256" s="27"/>
      <c r="CP256" s="27"/>
      <c r="CQ256" s="27"/>
      <c r="CR256" s="27"/>
      <c r="CS256" s="27"/>
      <c r="CT256" s="27"/>
      <c r="CU256" s="27"/>
      <c r="CV256" s="27"/>
      <c r="CW256" s="27"/>
      <c r="CX256" s="27"/>
      <c r="CY256" s="27"/>
      <c r="CZ256" s="27"/>
      <c r="DA256" s="27"/>
      <c r="DB256" s="27"/>
      <c r="DC256" s="27"/>
      <c r="DD256" s="27"/>
      <c r="DE256" s="27"/>
      <c r="DF256" s="27"/>
      <c r="DG256" s="27"/>
      <c r="DH256" s="27"/>
      <c r="DI256" s="27"/>
      <c r="DJ256" s="27"/>
      <c r="DK256" s="27"/>
      <c r="DL256" s="27"/>
      <c r="DM256" s="27"/>
      <c r="DN256" s="27"/>
    </row>
    <row r="257" spans="1:118" x14ac:dyDescent="0.2">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c r="AC257" s="27"/>
      <c r="AD257" s="27"/>
      <c r="AE257" s="27"/>
      <c r="AF257" s="27"/>
      <c r="AG257" s="27"/>
      <c r="AH257" s="27"/>
      <c r="AI257" s="27"/>
      <c r="AJ257" s="27"/>
      <c r="AK257" s="27"/>
      <c r="AL257" s="27"/>
      <c r="AM257" s="27"/>
      <c r="AN257" s="27"/>
      <c r="AO257" s="27"/>
      <c r="AP257" s="27"/>
      <c r="AQ257" s="27"/>
      <c r="AR257" s="27"/>
      <c r="AS257" s="27"/>
      <c r="AT257" s="27"/>
      <c r="AU257" s="27"/>
      <c r="AV257" s="27"/>
      <c r="AW257" s="27"/>
      <c r="AX257" s="27"/>
      <c r="AY257" s="27"/>
      <c r="AZ257" s="27"/>
      <c r="BA257" s="27"/>
      <c r="BB257" s="27"/>
      <c r="BC257" s="27"/>
      <c r="BD257" s="27"/>
      <c r="BE257" s="27"/>
      <c r="BF257" s="27"/>
      <c r="BG257" s="27"/>
      <c r="BH257" s="27"/>
      <c r="BI257" s="27"/>
      <c r="BJ257" s="27"/>
      <c r="BK257" s="27"/>
      <c r="BL257" s="27"/>
      <c r="BM257" s="27"/>
      <c r="BN257" s="27"/>
      <c r="BO257" s="27"/>
      <c r="BP257" s="27"/>
      <c r="BQ257" s="27"/>
      <c r="BR257" s="27"/>
      <c r="BS257" s="27"/>
      <c r="BT257" s="27"/>
      <c r="BU257" s="27"/>
      <c r="BV257" s="27"/>
      <c r="BW257" s="27"/>
      <c r="BX257" s="27"/>
      <c r="BY257" s="27"/>
      <c r="BZ257" s="27"/>
      <c r="CA257" s="27"/>
      <c r="CB257" s="27"/>
      <c r="CC257" s="27"/>
      <c r="CD257" s="27"/>
      <c r="CE257" s="27"/>
      <c r="CF257" s="27"/>
      <c r="CG257" s="27"/>
      <c r="CH257" s="27"/>
      <c r="CI257" s="27"/>
      <c r="CJ257" s="27"/>
      <c r="CK257" s="27"/>
      <c r="CL257" s="27"/>
      <c r="CM257" s="27"/>
      <c r="CN257" s="27"/>
      <c r="CO257" s="27"/>
      <c r="CP257" s="27"/>
      <c r="CQ257" s="27"/>
      <c r="CR257" s="27"/>
      <c r="CS257" s="27"/>
      <c r="CT257" s="27"/>
      <c r="CU257" s="27"/>
      <c r="CV257" s="27"/>
      <c r="CW257" s="27"/>
      <c r="CX257" s="27"/>
      <c r="CY257" s="27"/>
      <c r="CZ257" s="27"/>
      <c r="DA257" s="27"/>
      <c r="DB257" s="27"/>
      <c r="DC257" s="27"/>
      <c r="DD257" s="27"/>
      <c r="DE257" s="27"/>
      <c r="DF257" s="27"/>
      <c r="DG257" s="27"/>
      <c r="DH257" s="27"/>
      <c r="DI257" s="27"/>
      <c r="DJ257" s="27"/>
      <c r="DK257" s="27"/>
      <c r="DL257" s="27"/>
      <c r="DM257" s="27"/>
      <c r="DN257" s="27"/>
    </row>
    <row r="258" spans="1:118" x14ac:dyDescent="0.2">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c r="AC258" s="27"/>
      <c r="AD258" s="27"/>
      <c r="AE258" s="27"/>
      <c r="AF258" s="27"/>
      <c r="AG258" s="27"/>
      <c r="AH258" s="27"/>
      <c r="AI258" s="27"/>
      <c r="AJ258" s="27"/>
      <c r="AK258" s="27"/>
      <c r="AL258" s="27"/>
      <c r="AM258" s="27"/>
      <c r="AN258" s="27"/>
      <c r="AO258" s="27"/>
      <c r="AP258" s="27"/>
      <c r="AQ258" s="27"/>
      <c r="AR258" s="27"/>
      <c r="AS258" s="27"/>
      <c r="AT258" s="27"/>
      <c r="AU258" s="27"/>
      <c r="AV258" s="27"/>
      <c r="AW258" s="27"/>
      <c r="AX258" s="27"/>
      <c r="AY258" s="27"/>
      <c r="AZ258" s="27"/>
      <c r="BA258" s="27"/>
      <c r="BB258" s="27"/>
      <c r="BC258" s="27"/>
      <c r="BD258" s="27"/>
      <c r="BE258" s="27"/>
      <c r="BF258" s="27"/>
      <c r="BG258" s="27"/>
      <c r="BH258" s="27"/>
      <c r="BI258" s="27"/>
      <c r="BJ258" s="27"/>
      <c r="BK258" s="27"/>
      <c r="BL258" s="27"/>
      <c r="BM258" s="27"/>
      <c r="BN258" s="27"/>
      <c r="BO258" s="27"/>
      <c r="BP258" s="27"/>
      <c r="BQ258" s="27"/>
      <c r="BR258" s="27"/>
      <c r="BS258" s="27"/>
      <c r="BT258" s="27"/>
      <c r="BU258" s="27"/>
      <c r="BV258" s="27"/>
      <c r="BW258" s="27"/>
      <c r="BX258" s="27"/>
      <c r="BY258" s="27"/>
      <c r="BZ258" s="27"/>
      <c r="CA258" s="27"/>
      <c r="CB258" s="27"/>
      <c r="CC258" s="27"/>
      <c r="CD258" s="27"/>
      <c r="CE258" s="27"/>
      <c r="CF258" s="27"/>
      <c r="CG258" s="27"/>
      <c r="CH258" s="27"/>
      <c r="CI258" s="27"/>
      <c r="CJ258" s="27"/>
      <c r="CK258" s="27"/>
      <c r="CL258" s="27"/>
      <c r="CM258" s="27"/>
      <c r="CN258" s="27"/>
      <c r="CO258" s="27"/>
      <c r="CP258" s="27"/>
      <c r="CQ258" s="27"/>
      <c r="CR258" s="27"/>
      <c r="CS258" s="27"/>
      <c r="CT258" s="27"/>
      <c r="CU258" s="27"/>
      <c r="CV258" s="27"/>
      <c r="CW258" s="27"/>
      <c r="CX258" s="27"/>
      <c r="CY258" s="27"/>
      <c r="CZ258" s="27"/>
      <c r="DA258" s="27"/>
      <c r="DB258" s="27"/>
      <c r="DC258" s="27"/>
      <c r="DD258" s="27"/>
      <c r="DE258" s="27"/>
      <c r="DF258" s="27"/>
      <c r="DG258" s="27"/>
      <c r="DH258" s="27"/>
      <c r="DI258" s="27"/>
      <c r="DJ258" s="27"/>
      <c r="DK258" s="27"/>
      <c r="DL258" s="27"/>
      <c r="DM258" s="27"/>
      <c r="DN258" s="27"/>
    </row>
    <row r="259" spans="1:118" x14ac:dyDescent="0.2">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c r="AC259" s="27"/>
      <c r="AD259" s="27"/>
      <c r="AE259" s="27"/>
      <c r="AF259" s="27"/>
      <c r="AG259" s="27"/>
      <c r="AH259" s="27"/>
      <c r="AI259" s="27"/>
      <c r="AJ259" s="27"/>
      <c r="AK259" s="27"/>
      <c r="AL259" s="27"/>
      <c r="AM259" s="27"/>
      <c r="AN259" s="27"/>
      <c r="AO259" s="27"/>
      <c r="AP259" s="27"/>
      <c r="AQ259" s="27"/>
      <c r="AR259" s="27"/>
      <c r="AS259" s="27"/>
      <c r="AT259" s="27"/>
      <c r="AU259" s="27"/>
      <c r="AV259" s="27"/>
      <c r="AW259" s="27"/>
      <c r="AX259" s="27"/>
      <c r="AY259" s="27"/>
      <c r="AZ259" s="27"/>
      <c r="BA259" s="27"/>
      <c r="BB259" s="27"/>
      <c r="BC259" s="27"/>
      <c r="BD259" s="27"/>
      <c r="BE259" s="27"/>
      <c r="BF259" s="27"/>
      <c r="BG259" s="27"/>
      <c r="BH259" s="27"/>
      <c r="BI259" s="27"/>
      <c r="BJ259" s="27"/>
      <c r="BK259" s="27"/>
      <c r="BL259" s="27"/>
      <c r="BM259" s="27"/>
      <c r="BN259" s="27"/>
      <c r="BO259" s="27"/>
      <c r="BP259" s="27"/>
      <c r="BQ259" s="27"/>
      <c r="BR259" s="27"/>
      <c r="BS259" s="27"/>
      <c r="BT259" s="27"/>
      <c r="BU259" s="27"/>
      <c r="BV259" s="27"/>
      <c r="BW259" s="27"/>
      <c r="BX259" s="27"/>
      <c r="BY259" s="27"/>
      <c r="BZ259" s="27"/>
      <c r="CA259" s="27"/>
      <c r="CB259" s="27"/>
      <c r="CC259" s="27"/>
      <c r="CD259" s="27"/>
      <c r="CE259" s="27"/>
      <c r="CF259" s="27"/>
      <c r="CG259" s="27"/>
      <c r="CH259" s="27"/>
      <c r="CI259" s="27"/>
      <c r="CJ259" s="27"/>
      <c r="CK259" s="27"/>
      <c r="CL259" s="27"/>
      <c r="CM259" s="27"/>
      <c r="CN259" s="27"/>
      <c r="CO259" s="27"/>
      <c r="CP259" s="27"/>
      <c r="CQ259" s="27"/>
      <c r="CR259" s="27"/>
      <c r="CS259" s="27"/>
      <c r="CT259" s="27"/>
      <c r="CU259" s="27"/>
      <c r="CV259" s="27"/>
      <c r="CW259" s="27"/>
      <c r="CX259" s="27"/>
      <c r="CY259" s="27"/>
      <c r="CZ259" s="27"/>
      <c r="DA259" s="27"/>
      <c r="DB259" s="27"/>
      <c r="DC259" s="27"/>
      <c r="DD259" s="27"/>
      <c r="DE259" s="27"/>
      <c r="DF259" s="27"/>
      <c r="DG259" s="27"/>
      <c r="DH259" s="27"/>
      <c r="DI259" s="27"/>
      <c r="DJ259" s="27"/>
      <c r="DK259" s="27"/>
      <c r="DL259" s="27"/>
      <c r="DM259" s="27"/>
      <c r="DN259" s="27"/>
    </row>
    <row r="260" spans="1:118" x14ac:dyDescent="0.2">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c r="AC260" s="27"/>
      <c r="AD260" s="27"/>
      <c r="AE260" s="27"/>
      <c r="AF260" s="27"/>
      <c r="AG260" s="27"/>
      <c r="AH260" s="27"/>
      <c r="AI260" s="27"/>
      <c r="AJ260" s="27"/>
      <c r="AK260" s="27"/>
      <c r="AL260" s="27"/>
      <c r="AM260" s="27"/>
      <c r="AN260" s="27"/>
      <c r="AO260" s="27"/>
      <c r="AP260" s="27"/>
      <c r="AQ260" s="27"/>
      <c r="AR260" s="27"/>
      <c r="AS260" s="27"/>
      <c r="AT260" s="27"/>
      <c r="AU260" s="27"/>
      <c r="AV260" s="27"/>
      <c r="AW260" s="27"/>
      <c r="AX260" s="27"/>
      <c r="AY260" s="27"/>
      <c r="AZ260" s="27"/>
      <c r="BA260" s="27"/>
      <c r="BB260" s="27"/>
      <c r="BC260" s="27"/>
      <c r="BD260" s="27"/>
      <c r="BE260" s="27"/>
      <c r="BF260" s="27"/>
      <c r="BG260" s="27"/>
      <c r="BH260" s="27"/>
      <c r="BI260" s="27"/>
      <c r="BJ260" s="27"/>
      <c r="BK260" s="27"/>
      <c r="BL260" s="27"/>
      <c r="BM260" s="27"/>
      <c r="BN260" s="27"/>
      <c r="BO260" s="27"/>
      <c r="BP260" s="27"/>
      <c r="BQ260" s="27"/>
      <c r="BR260" s="27"/>
      <c r="BS260" s="27"/>
      <c r="BT260" s="27"/>
      <c r="BU260" s="27"/>
      <c r="BV260" s="27"/>
      <c r="BW260" s="27"/>
      <c r="BX260" s="27"/>
      <c r="BY260" s="27"/>
      <c r="BZ260" s="27"/>
      <c r="CA260" s="27"/>
      <c r="CB260" s="27"/>
      <c r="CC260" s="27"/>
      <c r="CD260" s="27"/>
      <c r="CE260" s="27"/>
      <c r="CF260" s="27"/>
      <c r="CG260" s="27"/>
      <c r="CH260" s="27"/>
      <c r="CI260" s="27"/>
      <c r="CJ260" s="27"/>
      <c r="CK260" s="27"/>
      <c r="CL260" s="27"/>
      <c r="CM260" s="27"/>
      <c r="CN260" s="27"/>
      <c r="CO260" s="27"/>
      <c r="CP260" s="27"/>
      <c r="CQ260" s="27"/>
      <c r="CR260" s="27"/>
      <c r="CS260" s="27"/>
      <c r="CT260" s="27"/>
      <c r="CU260" s="27"/>
      <c r="CV260" s="27"/>
      <c r="CW260" s="27"/>
      <c r="CX260" s="27"/>
      <c r="CY260" s="27"/>
      <c r="CZ260" s="27"/>
      <c r="DA260" s="27"/>
      <c r="DB260" s="27"/>
      <c r="DC260" s="27"/>
      <c r="DD260" s="27"/>
      <c r="DE260" s="27"/>
      <c r="DF260" s="27"/>
      <c r="DG260" s="27"/>
      <c r="DH260" s="27"/>
      <c r="DI260" s="27"/>
      <c r="DJ260" s="27"/>
      <c r="DK260" s="27"/>
      <c r="DL260" s="27"/>
      <c r="DM260" s="27"/>
      <c r="DN260" s="27"/>
    </row>
    <row r="261" spans="1:118" x14ac:dyDescent="0.2">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c r="AC261" s="27"/>
      <c r="AD261" s="27"/>
      <c r="AE261" s="27"/>
      <c r="AF261" s="27"/>
      <c r="AG261" s="27"/>
      <c r="AH261" s="27"/>
      <c r="AI261" s="27"/>
      <c r="AJ261" s="27"/>
      <c r="AK261" s="27"/>
      <c r="AL261" s="27"/>
      <c r="AM261" s="27"/>
      <c r="AN261" s="27"/>
      <c r="AO261" s="27"/>
      <c r="AP261" s="27"/>
      <c r="AQ261" s="27"/>
      <c r="AR261" s="27"/>
      <c r="AS261" s="27"/>
      <c r="AT261" s="27"/>
      <c r="AU261" s="27"/>
      <c r="AV261" s="27"/>
      <c r="AW261" s="27"/>
      <c r="AX261" s="27"/>
      <c r="AY261" s="27"/>
      <c r="AZ261" s="27"/>
      <c r="BA261" s="27"/>
      <c r="BB261" s="27"/>
      <c r="BC261" s="27"/>
      <c r="BD261" s="27"/>
      <c r="BE261" s="27"/>
      <c r="BF261" s="27"/>
      <c r="BG261" s="27"/>
      <c r="BH261" s="27"/>
      <c r="BI261" s="27"/>
      <c r="BJ261" s="27"/>
      <c r="BK261" s="27"/>
      <c r="BL261" s="27"/>
      <c r="BM261" s="27"/>
      <c r="BN261" s="27"/>
      <c r="BO261" s="27"/>
      <c r="BP261" s="27"/>
      <c r="BQ261" s="27"/>
      <c r="BR261" s="27"/>
      <c r="BS261" s="27"/>
      <c r="BT261" s="27"/>
      <c r="BU261" s="27"/>
      <c r="BV261" s="27"/>
      <c r="BW261" s="27"/>
      <c r="BX261" s="27"/>
      <c r="BY261" s="27"/>
      <c r="BZ261" s="27"/>
      <c r="CA261" s="27"/>
      <c r="CB261" s="27"/>
      <c r="CC261" s="27"/>
      <c r="CD261" s="27"/>
      <c r="CE261" s="27"/>
      <c r="CF261" s="27"/>
      <c r="CG261" s="27"/>
      <c r="CH261" s="27"/>
      <c r="CI261" s="27"/>
      <c r="CJ261" s="27"/>
      <c r="CK261" s="27"/>
      <c r="CL261" s="27"/>
      <c r="CM261" s="27"/>
      <c r="CN261" s="27"/>
      <c r="CO261" s="27"/>
      <c r="CP261" s="27"/>
      <c r="CQ261" s="27"/>
      <c r="CR261" s="27"/>
      <c r="CS261" s="27"/>
      <c r="CT261" s="27"/>
      <c r="CU261" s="27"/>
      <c r="CV261" s="27"/>
      <c r="CW261" s="27"/>
      <c r="CX261" s="27"/>
      <c r="CY261" s="27"/>
      <c r="CZ261" s="27"/>
      <c r="DA261" s="27"/>
      <c r="DB261" s="27"/>
      <c r="DC261" s="27"/>
      <c r="DD261" s="27"/>
      <c r="DE261" s="27"/>
      <c r="DF261" s="27"/>
      <c r="DG261" s="27"/>
      <c r="DH261" s="27"/>
      <c r="DI261" s="27"/>
      <c r="DJ261" s="27"/>
      <c r="DK261" s="27"/>
      <c r="DL261" s="27"/>
      <c r="DM261" s="27"/>
      <c r="DN261" s="27"/>
    </row>
    <row r="262" spans="1:118" x14ac:dyDescent="0.2">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c r="AC262" s="27"/>
      <c r="AD262" s="27"/>
      <c r="AE262" s="27"/>
      <c r="AF262" s="27"/>
      <c r="AG262" s="27"/>
      <c r="AH262" s="27"/>
      <c r="AI262" s="27"/>
      <c r="AJ262" s="27"/>
      <c r="AK262" s="27"/>
      <c r="AL262" s="27"/>
      <c r="AM262" s="27"/>
      <c r="AN262" s="27"/>
      <c r="AO262" s="27"/>
      <c r="AP262" s="27"/>
      <c r="AQ262" s="27"/>
      <c r="AR262" s="27"/>
      <c r="AS262" s="27"/>
      <c r="AT262" s="27"/>
      <c r="AU262" s="27"/>
      <c r="AV262" s="27"/>
      <c r="AW262" s="27"/>
      <c r="AX262" s="27"/>
      <c r="AY262" s="27"/>
      <c r="AZ262" s="27"/>
      <c r="BA262" s="27"/>
      <c r="BB262" s="27"/>
      <c r="BC262" s="27"/>
      <c r="BD262" s="27"/>
      <c r="BE262" s="27"/>
      <c r="BF262" s="27"/>
      <c r="BG262" s="27"/>
      <c r="BH262" s="27"/>
      <c r="BI262" s="27"/>
      <c r="BJ262" s="27"/>
      <c r="BK262" s="27"/>
      <c r="BL262" s="27"/>
      <c r="BM262" s="27"/>
      <c r="BN262" s="27"/>
      <c r="BO262" s="27"/>
      <c r="BP262" s="27"/>
      <c r="BQ262" s="27"/>
      <c r="BR262" s="27"/>
      <c r="BS262" s="27"/>
      <c r="BT262" s="27"/>
      <c r="BU262" s="27"/>
      <c r="BV262" s="27"/>
      <c r="BW262" s="27"/>
      <c r="BX262" s="27"/>
      <c r="BY262" s="27"/>
      <c r="BZ262" s="27"/>
      <c r="CA262" s="27"/>
      <c r="CB262" s="27"/>
      <c r="CC262" s="27"/>
      <c r="CD262" s="27"/>
      <c r="CE262" s="27"/>
      <c r="CF262" s="27"/>
      <c r="CG262" s="27"/>
      <c r="CH262" s="27"/>
      <c r="CI262" s="27"/>
      <c r="CJ262" s="27"/>
      <c r="CK262" s="27"/>
      <c r="CL262" s="27"/>
      <c r="CM262" s="27"/>
      <c r="CN262" s="27"/>
      <c r="CO262" s="27"/>
      <c r="CP262" s="27"/>
      <c r="CQ262" s="27"/>
      <c r="CR262" s="27"/>
      <c r="CS262" s="27"/>
      <c r="CT262" s="27"/>
      <c r="CU262" s="27"/>
      <c r="CV262" s="27"/>
      <c r="CW262" s="27"/>
      <c r="CX262" s="27"/>
      <c r="CY262" s="27"/>
      <c r="CZ262" s="27"/>
      <c r="DA262" s="27"/>
      <c r="DB262" s="27"/>
      <c r="DC262" s="27"/>
      <c r="DD262" s="27"/>
      <c r="DE262" s="27"/>
      <c r="DF262" s="27"/>
      <c r="DG262" s="27"/>
      <c r="DH262" s="27"/>
      <c r="DI262" s="27"/>
      <c r="DJ262" s="27"/>
      <c r="DK262" s="27"/>
      <c r="DL262" s="27"/>
      <c r="DM262" s="27"/>
      <c r="DN262" s="27"/>
    </row>
    <row r="263" spans="1:118" x14ac:dyDescent="0.2">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c r="AC263" s="27"/>
      <c r="AD263" s="27"/>
      <c r="AE263" s="27"/>
      <c r="AF263" s="27"/>
      <c r="AG263" s="27"/>
      <c r="AH263" s="27"/>
      <c r="AI263" s="27"/>
      <c r="AJ263" s="27"/>
      <c r="AK263" s="27"/>
      <c r="AL263" s="27"/>
      <c r="AM263" s="27"/>
      <c r="AN263" s="27"/>
      <c r="AO263" s="27"/>
      <c r="AP263" s="27"/>
      <c r="AQ263" s="27"/>
      <c r="AR263" s="27"/>
      <c r="AS263" s="27"/>
      <c r="AT263" s="27"/>
      <c r="AU263" s="27"/>
      <c r="AV263" s="27"/>
      <c r="AW263" s="27"/>
      <c r="AX263" s="27"/>
      <c r="AY263" s="27"/>
      <c r="AZ263" s="27"/>
      <c r="BA263" s="27"/>
      <c r="BB263" s="27"/>
      <c r="BC263" s="27"/>
      <c r="BD263" s="27"/>
      <c r="BE263" s="27"/>
      <c r="BF263" s="27"/>
      <c r="BG263" s="27"/>
      <c r="BH263" s="27"/>
      <c r="BI263" s="27"/>
      <c r="BJ263" s="27"/>
      <c r="BK263" s="27"/>
      <c r="BL263" s="27"/>
      <c r="BM263" s="27"/>
      <c r="BN263" s="27"/>
      <c r="BO263" s="27"/>
      <c r="BP263" s="27"/>
      <c r="BQ263" s="27"/>
      <c r="BR263" s="27"/>
      <c r="BS263" s="27"/>
      <c r="BT263" s="27"/>
      <c r="BU263" s="27"/>
      <c r="BV263" s="27"/>
      <c r="BW263" s="27"/>
      <c r="BX263" s="27"/>
      <c r="BY263" s="27"/>
      <c r="BZ263" s="27"/>
      <c r="CA263" s="27"/>
      <c r="CB263" s="27"/>
      <c r="CC263" s="27"/>
      <c r="CD263" s="27"/>
      <c r="CE263" s="27"/>
      <c r="CF263" s="27"/>
      <c r="CG263" s="27"/>
      <c r="CH263" s="27"/>
      <c r="CI263" s="27"/>
      <c r="CJ263" s="27"/>
      <c r="CK263" s="27"/>
      <c r="CL263" s="27"/>
      <c r="CM263" s="27"/>
      <c r="CN263" s="27"/>
      <c r="CO263" s="27"/>
      <c r="CP263" s="27"/>
      <c r="CQ263" s="27"/>
      <c r="CR263" s="27"/>
      <c r="CS263" s="27"/>
      <c r="CT263" s="27"/>
      <c r="CU263" s="27"/>
      <c r="CV263" s="27"/>
      <c r="CW263" s="27"/>
      <c r="CX263" s="27"/>
      <c r="CY263" s="27"/>
      <c r="CZ263" s="27"/>
      <c r="DA263" s="27"/>
      <c r="DB263" s="27"/>
      <c r="DC263" s="27"/>
      <c r="DD263" s="27"/>
      <c r="DE263" s="27"/>
      <c r="DF263" s="27"/>
      <c r="DG263" s="27"/>
      <c r="DH263" s="27"/>
      <c r="DI263" s="27"/>
      <c r="DJ263" s="27"/>
      <c r="DK263" s="27"/>
      <c r="DL263" s="27"/>
      <c r="DM263" s="27"/>
      <c r="DN263" s="27"/>
    </row>
    <row r="264" spans="1:118" x14ac:dyDescent="0.2">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c r="AC264" s="27"/>
      <c r="AD264" s="27"/>
      <c r="AE264" s="27"/>
      <c r="AF264" s="27"/>
      <c r="AG264" s="27"/>
      <c r="AH264" s="27"/>
      <c r="AI264" s="27"/>
      <c r="AJ264" s="27"/>
      <c r="AK264" s="27"/>
      <c r="AL264" s="27"/>
      <c r="AM264" s="27"/>
      <c r="AN264" s="27"/>
      <c r="AO264" s="27"/>
      <c r="AP264" s="27"/>
      <c r="AQ264" s="27"/>
      <c r="AR264" s="27"/>
      <c r="AS264" s="27"/>
      <c r="AT264" s="27"/>
      <c r="AU264" s="27"/>
      <c r="AV264" s="27"/>
      <c r="AW264" s="27"/>
      <c r="AX264" s="27"/>
      <c r="AY264" s="27"/>
      <c r="AZ264" s="27"/>
      <c r="BA264" s="27"/>
      <c r="BB264" s="27"/>
      <c r="BC264" s="27"/>
      <c r="BD264" s="27"/>
      <c r="BE264" s="27"/>
      <c r="BF264" s="27"/>
      <c r="BG264" s="27"/>
      <c r="BH264" s="27"/>
      <c r="BI264" s="27"/>
      <c r="BJ264" s="27"/>
      <c r="BK264" s="27"/>
      <c r="BL264" s="27"/>
      <c r="BM264" s="27"/>
      <c r="BN264" s="27"/>
      <c r="BO264" s="27"/>
      <c r="BP264" s="27"/>
      <c r="BQ264" s="27"/>
      <c r="BR264" s="27"/>
      <c r="BS264" s="27"/>
      <c r="BT264" s="27"/>
      <c r="BU264" s="27"/>
      <c r="BV264" s="27"/>
      <c r="BW264" s="27"/>
      <c r="BX264" s="27"/>
      <c r="BY264" s="27"/>
      <c r="BZ264" s="27"/>
      <c r="CA264" s="27"/>
      <c r="CB264" s="27"/>
      <c r="CC264" s="27"/>
      <c r="CD264" s="27"/>
      <c r="CE264" s="27"/>
      <c r="CF264" s="27"/>
      <c r="CG264" s="27"/>
      <c r="CH264" s="27"/>
      <c r="CI264" s="27"/>
      <c r="CJ264" s="27"/>
      <c r="CK264" s="27"/>
      <c r="CL264" s="27"/>
      <c r="CM264" s="27"/>
      <c r="CN264" s="27"/>
      <c r="CO264" s="27"/>
      <c r="CP264" s="27"/>
      <c r="CQ264" s="27"/>
      <c r="CR264" s="27"/>
      <c r="CS264" s="27"/>
      <c r="CT264" s="27"/>
      <c r="CU264" s="27"/>
      <c r="CV264" s="27"/>
      <c r="CW264" s="27"/>
      <c r="CX264" s="27"/>
      <c r="CY264" s="27"/>
      <c r="CZ264" s="27"/>
      <c r="DA264" s="27"/>
      <c r="DB264" s="27"/>
      <c r="DC264" s="27"/>
      <c r="DD264" s="27"/>
      <c r="DE264" s="27"/>
      <c r="DF264" s="27"/>
      <c r="DG264" s="27"/>
      <c r="DH264" s="27"/>
      <c r="DI264" s="27"/>
      <c r="DJ264" s="27"/>
      <c r="DK264" s="27"/>
      <c r="DL264" s="27"/>
      <c r="DM264" s="27"/>
      <c r="DN264" s="27"/>
    </row>
    <row r="265" spans="1:118" x14ac:dyDescent="0.2">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c r="AC265" s="27"/>
      <c r="AD265" s="27"/>
      <c r="AE265" s="27"/>
      <c r="AF265" s="27"/>
      <c r="AG265" s="27"/>
      <c r="AH265" s="27"/>
      <c r="AI265" s="27"/>
      <c r="AJ265" s="27"/>
      <c r="AK265" s="27"/>
      <c r="AL265" s="27"/>
      <c r="AM265" s="27"/>
      <c r="AN265" s="27"/>
      <c r="AO265" s="27"/>
      <c r="AP265" s="27"/>
      <c r="AQ265" s="27"/>
      <c r="AR265" s="27"/>
      <c r="AS265" s="27"/>
      <c r="AT265" s="27"/>
      <c r="AU265" s="27"/>
      <c r="AV265" s="27"/>
      <c r="AW265" s="27"/>
      <c r="AX265" s="27"/>
      <c r="AY265" s="27"/>
      <c r="AZ265" s="27"/>
      <c r="BA265" s="27"/>
      <c r="BB265" s="27"/>
      <c r="BC265" s="27"/>
      <c r="BD265" s="27"/>
      <c r="BE265" s="27"/>
      <c r="BF265" s="27"/>
      <c r="BG265" s="27"/>
      <c r="BH265" s="27"/>
      <c r="BI265" s="27"/>
      <c r="BJ265" s="27"/>
      <c r="BK265" s="27"/>
      <c r="BL265" s="27"/>
      <c r="BM265" s="27"/>
      <c r="BN265" s="27"/>
      <c r="BO265" s="27"/>
      <c r="BP265" s="27"/>
      <c r="BQ265" s="27"/>
      <c r="BR265" s="27"/>
      <c r="BS265" s="27"/>
      <c r="BT265" s="27"/>
      <c r="BU265" s="27"/>
      <c r="BV265" s="27"/>
      <c r="BW265" s="27"/>
      <c r="BX265" s="27"/>
      <c r="BY265" s="27"/>
      <c r="BZ265" s="27"/>
      <c r="CA265" s="27"/>
      <c r="CB265" s="27"/>
      <c r="CC265" s="27"/>
      <c r="CD265" s="27"/>
      <c r="CE265" s="27"/>
      <c r="CF265" s="27"/>
      <c r="CG265" s="27"/>
      <c r="CH265" s="27"/>
      <c r="CI265" s="27"/>
      <c r="CJ265" s="27"/>
      <c r="CK265" s="27"/>
      <c r="CL265" s="27"/>
      <c r="CM265" s="27"/>
      <c r="CN265" s="27"/>
      <c r="CO265" s="27"/>
      <c r="CP265" s="27"/>
      <c r="CQ265" s="27"/>
      <c r="CR265" s="27"/>
      <c r="CS265" s="27"/>
      <c r="CT265" s="27"/>
      <c r="CU265" s="27"/>
      <c r="CV265" s="27"/>
      <c r="CW265" s="27"/>
      <c r="CX265" s="27"/>
      <c r="CY265" s="27"/>
      <c r="CZ265" s="27"/>
      <c r="DA265" s="27"/>
      <c r="DB265" s="27"/>
      <c r="DC265" s="27"/>
      <c r="DD265" s="27"/>
      <c r="DE265" s="27"/>
      <c r="DF265" s="27"/>
      <c r="DG265" s="27"/>
      <c r="DH265" s="27"/>
      <c r="DI265" s="27"/>
      <c r="DJ265" s="27"/>
      <c r="DK265" s="27"/>
      <c r="DL265" s="27"/>
      <c r="DM265" s="27"/>
      <c r="DN265" s="27"/>
    </row>
    <row r="266" spans="1:118" x14ac:dyDescent="0.2">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c r="AC266" s="27"/>
      <c r="AD266" s="27"/>
      <c r="AE266" s="27"/>
      <c r="AF266" s="27"/>
      <c r="AG266" s="27"/>
      <c r="AH266" s="27"/>
      <c r="AI266" s="27"/>
      <c r="AJ266" s="27"/>
      <c r="AK266" s="27"/>
      <c r="AL266" s="27"/>
      <c r="AM266" s="27"/>
      <c r="AN266" s="27"/>
      <c r="AO266" s="27"/>
      <c r="AP266" s="27"/>
      <c r="AQ266" s="27"/>
      <c r="AR266" s="27"/>
      <c r="AS266" s="27"/>
      <c r="AT266" s="27"/>
      <c r="AU266" s="27"/>
      <c r="AV266" s="27"/>
      <c r="AW266" s="27"/>
      <c r="AX266" s="27"/>
      <c r="AY266" s="27"/>
      <c r="AZ266" s="27"/>
      <c r="BA266" s="27"/>
      <c r="BB266" s="27"/>
      <c r="BC266" s="27"/>
      <c r="BD266" s="27"/>
      <c r="BE266" s="27"/>
      <c r="BF266" s="27"/>
      <c r="BG266" s="27"/>
      <c r="BH266" s="27"/>
      <c r="BI266" s="27"/>
      <c r="BJ266" s="27"/>
      <c r="BK266" s="27"/>
      <c r="BL266" s="27"/>
      <c r="BM266" s="27"/>
      <c r="BN266" s="27"/>
      <c r="BO266" s="27"/>
      <c r="BP266" s="27"/>
      <c r="BQ266" s="27"/>
      <c r="BR266" s="27"/>
      <c r="BS266" s="27"/>
      <c r="BT266" s="27"/>
      <c r="BU266" s="27"/>
      <c r="BV266" s="27"/>
      <c r="BW266" s="27"/>
      <c r="BX266" s="27"/>
      <c r="BY266" s="27"/>
      <c r="BZ266" s="27"/>
      <c r="CA266" s="27"/>
      <c r="CB266" s="27"/>
      <c r="CC266" s="27"/>
      <c r="CD266" s="27"/>
      <c r="CE266" s="27"/>
      <c r="CF266" s="27"/>
      <c r="CG266" s="27"/>
      <c r="CH266" s="27"/>
      <c r="CI266" s="27"/>
      <c r="CJ266" s="27"/>
      <c r="CK266" s="27"/>
      <c r="CL266" s="27"/>
      <c r="CM266" s="27"/>
      <c r="CN266" s="27"/>
      <c r="CO266" s="27"/>
      <c r="CP266" s="27"/>
      <c r="CQ266" s="27"/>
      <c r="CR266" s="27"/>
      <c r="CS266" s="27"/>
      <c r="CT266" s="27"/>
      <c r="CU266" s="27"/>
      <c r="CV266" s="27"/>
      <c r="CW266" s="27"/>
      <c r="CX266" s="27"/>
      <c r="CY266" s="27"/>
      <c r="CZ266" s="27"/>
      <c r="DA266" s="27"/>
      <c r="DB266" s="27"/>
      <c r="DC266" s="27"/>
      <c r="DD266" s="27"/>
      <c r="DE266" s="27"/>
      <c r="DF266" s="27"/>
      <c r="DG266" s="27"/>
      <c r="DH266" s="27"/>
      <c r="DI266" s="27"/>
      <c r="DJ266" s="27"/>
      <c r="DK266" s="27"/>
      <c r="DL266" s="27"/>
      <c r="DM266" s="27"/>
      <c r="DN266" s="27"/>
    </row>
    <row r="267" spans="1:118" x14ac:dyDescent="0.2">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c r="AC267" s="27"/>
      <c r="AD267" s="27"/>
      <c r="AE267" s="27"/>
      <c r="AF267" s="27"/>
      <c r="AG267" s="27"/>
      <c r="AH267" s="27"/>
      <c r="AI267" s="27"/>
      <c r="AJ267" s="27"/>
      <c r="AK267" s="27"/>
      <c r="AL267" s="27"/>
      <c r="AM267" s="27"/>
      <c r="AN267" s="27"/>
      <c r="AO267" s="27"/>
      <c r="AP267" s="27"/>
      <c r="AQ267" s="27"/>
      <c r="AR267" s="27"/>
      <c r="AS267" s="27"/>
      <c r="AT267" s="27"/>
      <c r="AU267" s="27"/>
      <c r="AV267" s="27"/>
      <c r="AW267" s="27"/>
      <c r="AX267" s="27"/>
      <c r="AY267" s="27"/>
      <c r="AZ267" s="27"/>
      <c r="BA267" s="27"/>
      <c r="BB267" s="27"/>
      <c r="BC267" s="27"/>
      <c r="BD267" s="27"/>
      <c r="BE267" s="27"/>
      <c r="BF267" s="27"/>
      <c r="BG267" s="27"/>
      <c r="BH267" s="27"/>
      <c r="BI267" s="27"/>
      <c r="BJ267" s="27"/>
      <c r="BK267" s="27"/>
      <c r="BL267" s="27"/>
      <c r="BM267" s="27"/>
      <c r="BN267" s="27"/>
      <c r="BO267" s="27"/>
      <c r="BP267" s="27"/>
      <c r="BQ267" s="27"/>
      <c r="BR267" s="27"/>
      <c r="BS267" s="27"/>
      <c r="BT267" s="27"/>
      <c r="BU267" s="27"/>
      <c r="BV267" s="27"/>
      <c r="BW267" s="27"/>
      <c r="BX267" s="27"/>
      <c r="BY267" s="27"/>
      <c r="BZ267" s="27"/>
      <c r="CA267" s="27"/>
      <c r="CB267" s="27"/>
      <c r="CC267" s="27"/>
      <c r="CD267" s="27"/>
      <c r="CE267" s="27"/>
      <c r="CF267" s="27"/>
      <c r="CG267" s="27"/>
      <c r="CH267" s="27"/>
      <c r="CI267" s="27"/>
      <c r="CJ267" s="27"/>
      <c r="CK267" s="27"/>
      <c r="CL267" s="27"/>
      <c r="CM267" s="27"/>
      <c r="CN267" s="27"/>
      <c r="CO267" s="27"/>
      <c r="CP267" s="27"/>
      <c r="CQ267" s="27"/>
      <c r="CR267" s="27"/>
      <c r="CS267" s="27"/>
      <c r="CT267" s="27"/>
      <c r="CU267" s="27"/>
      <c r="CV267" s="27"/>
      <c r="CW267" s="27"/>
      <c r="CX267" s="27"/>
      <c r="CY267" s="27"/>
      <c r="CZ267" s="27"/>
      <c r="DA267" s="27"/>
      <c r="DB267" s="27"/>
      <c r="DC267" s="27"/>
      <c r="DD267" s="27"/>
      <c r="DE267" s="27"/>
      <c r="DF267" s="27"/>
      <c r="DG267" s="27"/>
      <c r="DH267" s="27"/>
      <c r="DI267" s="27"/>
      <c r="DJ267" s="27"/>
      <c r="DK267" s="27"/>
      <c r="DL267" s="27"/>
      <c r="DM267" s="27"/>
      <c r="DN267" s="27"/>
    </row>
    <row r="268" spans="1:118" x14ac:dyDescent="0.2">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c r="AC268" s="27"/>
      <c r="AD268" s="27"/>
      <c r="AE268" s="27"/>
      <c r="AF268" s="27"/>
      <c r="AG268" s="27"/>
      <c r="AH268" s="27"/>
      <c r="AI268" s="27"/>
      <c r="AJ268" s="27"/>
      <c r="AK268" s="27"/>
      <c r="AL268" s="27"/>
      <c r="AM268" s="27"/>
      <c r="AN268" s="27"/>
      <c r="AO268" s="27"/>
      <c r="AP268" s="27"/>
      <c r="AQ268" s="27"/>
      <c r="AR268" s="27"/>
      <c r="AS268" s="27"/>
      <c r="AT268" s="27"/>
      <c r="AU268" s="27"/>
      <c r="AV268" s="27"/>
      <c r="AW268" s="27"/>
      <c r="AX268" s="27"/>
      <c r="AY268" s="27"/>
      <c r="AZ268" s="27"/>
      <c r="BA268" s="27"/>
      <c r="BB268" s="27"/>
      <c r="BC268" s="27"/>
      <c r="BD268" s="27"/>
      <c r="BE268" s="27"/>
      <c r="BF268" s="27"/>
      <c r="BG268" s="27"/>
      <c r="BH268" s="27"/>
      <c r="BI268" s="27"/>
      <c r="BJ268" s="27"/>
      <c r="BK268" s="27"/>
      <c r="BL268" s="27"/>
      <c r="BM268" s="27"/>
      <c r="BN268" s="27"/>
      <c r="BO268" s="27"/>
      <c r="BP268" s="27"/>
      <c r="BQ268" s="27"/>
      <c r="BR268" s="27"/>
      <c r="BS268" s="27"/>
      <c r="BT268" s="27"/>
      <c r="BU268" s="27"/>
      <c r="BV268" s="27"/>
      <c r="BW268" s="27"/>
      <c r="BX268" s="27"/>
      <c r="BY268" s="27"/>
      <c r="BZ268" s="27"/>
      <c r="CA268" s="27"/>
      <c r="CB268" s="27"/>
      <c r="CC268" s="27"/>
      <c r="CD268" s="27"/>
      <c r="CE268" s="27"/>
      <c r="CF268" s="27"/>
      <c r="CG268" s="27"/>
      <c r="CH268" s="27"/>
      <c r="CI268" s="27"/>
      <c r="CJ268" s="27"/>
      <c r="CK268" s="27"/>
      <c r="CL268" s="27"/>
      <c r="CM268" s="27"/>
      <c r="CN268" s="27"/>
      <c r="CO268" s="27"/>
      <c r="CP268" s="27"/>
      <c r="CQ268" s="27"/>
      <c r="CR268" s="27"/>
      <c r="CS268" s="27"/>
      <c r="CT268" s="27"/>
      <c r="CU268" s="27"/>
      <c r="CV268" s="27"/>
      <c r="CW268" s="27"/>
      <c r="CX268" s="27"/>
      <c r="CY268" s="27"/>
      <c r="CZ268" s="27"/>
      <c r="DA268" s="27"/>
      <c r="DB268" s="27"/>
      <c r="DC268" s="27"/>
      <c r="DD268" s="27"/>
      <c r="DE268" s="27"/>
      <c r="DF268" s="27"/>
      <c r="DG268" s="27"/>
      <c r="DH268" s="27"/>
      <c r="DI268" s="27"/>
      <c r="DJ268" s="27"/>
      <c r="DK268" s="27"/>
      <c r="DL268" s="27"/>
      <c r="DM268" s="27"/>
      <c r="DN268" s="27"/>
    </row>
    <row r="269" spans="1:118" x14ac:dyDescent="0.2">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c r="AC269" s="27"/>
      <c r="AD269" s="27"/>
      <c r="AE269" s="27"/>
      <c r="AF269" s="27"/>
      <c r="AG269" s="27"/>
      <c r="AH269" s="27"/>
      <c r="AI269" s="27"/>
      <c r="AJ269" s="27"/>
      <c r="AK269" s="27"/>
      <c r="AL269" s="27"/>
      <c r="AM269" s="27"/>
      <c r="AN269" s="27"/>
      <c r="AO269" s="27"/>
      <c r="AP269" s="27"/>
      <c r="AQ269" s="27"/>
      <c r="AR269" s="27"/>
      <c r="AS269" s="27"/>
      <c r="AT269" s="27"/>
      <c r="AU269" s="27"/>
      <c r="AV269" s="27"/>
      <c r="AW269" s="27"/>
      <c r="AX269" s="27"/>
      <c r="AY269" s="27"/>
      <c r="AZ269" s="27"/>
      <c r="BA269" s="27"/>
      <c r="BB269" s="27"/>
      <c r="BC269" s="27"/>
      <c r="BD269" s="27"/>
      <c r="BE269" s="27"/>
      <c r="BF269" s="27"/>
      <c r="BG269" s="27"/>
      <c r="BH269" s="27"/>
      <c r="BI269" s="27"/>
      <c r="BJ269" s="27"/>
      <c r="BK269" s="27"/>
      <c r="BL269" s="27"/>
      <c r="BM269" s="27"/>
      <c r="BN269" s="27"/>
      <c r="BO269" s="27"/>
      <c r="BP269" s="27"/>
      <c r="BQ269" s="27"/>
      <c r="BR269" s="27"/>
      <c r="BS269" s="27"/>
      <c r="BT269" s="27"/>
      <c r="BU269" s="27"/>
      <c r="BV269" s="27"/>
      <c r="BW269" s="27"/>
      <c r="BX269" s="27"/>
      <c r="BY269" s="27"/>
      <c r="BZ269" s="27"/>
      <c r="CA269" s="27"/>
      <c r="CB269" s="27"/>
      <c r="CC269" s="27"/>
      <c r="CD269" s="27"/>
      <c r="CE269" s="27"/>
      <c r="CF269" s="27"/>
      <c r="CG269" s="27"/>
      <c r="CH269" s="27"/>
      <c r="CI269" s="27"/>
      <c r="CJ269" s="27"/>
      <c r="CK269" s="27"/>
      <c r="CL269" s="27"/>
      <c r="CM269" s="27"/>
      <c r="CN269" s="27"/>
      <c r="CO269" s="27"/>
      <c r="CP269" s="27"/>
      <c r="CQ269" s="27"/>
      <c r="CR269" s="27"/>
      <c r="CS269" s="27"/>
      <c r="CT269" s="27"/>
      <c r="CU269" s="27"/>
      <c r="CV269" s="27"/>
      <c r="CW269" s="27"/>
      <c r="CX269" s="27"/>
      <c r="CY269" s="27"/>
      <c r="CZ269" s="27"/>
      <c r="DA269" s="27"/>
      <c r="DB269" s="27"/>
      <c r="DC269" s="27"/>
      <c r="DD269" s="27"/>
      <c r="DE269" s="27"/>
      <c r="DF269" s="27"/>
      <c r="DG269" s="27"/>
      <c r="DH269" s="27"/>
      <c r="DI269" s="27"/>
      <c r="DJ269" s="27"/>
      <c r="DK269" s="27"/>
      <c r="DL269" s="27"/>
      <c r="DM269" s="27"/>
      <c r="DN269" s="27"/>
    </row>
    <row r="270" spans="1:118" x14ac:dyDescent="0.2">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c r="AC270" s="27"/>
      <c r="AD270" s="27"/>
      <c r="AE270" s="27"/>
      <c r="AF270" s="27"/>
      <c r="AG270" s="27"/>
      <c r="AH270" s="27"/>
      <c r="AI270" s="27"/>
      <c r="AJ270" s="27"/>
      <c r="AK270" s="27"/>
      <c r="AL270" s="27"/>
      <c r="AM270" s="27"/>
      <c r="AN270" s="27"/>
      <c r="AO270" s="27"/>
      <c r="AP270" s="27"/>
      <c r="AQ270" s="27"/>
      <c r="AR270" s="27"/>
      <c r="AS270" s="27"/>
      <c r="AT270" s="27"/>
      <c r="AU270" s="27"/>
      <c r="AV270" s="27"/>
      <c r="AW270" s="27"/>
      <c r="AX270" s="27"/>
      <c r="AY270" s="27"/>
      <c r="AZ270" s="27"/>
      <c r="BA270" s="27"/>
      <c r="BB270" s="27"/>
      <c r="BC270" s="27"/>
      <c r="BD270" s="27"/>
      <c r="BE270" s="27"/>
      <c r="BF270" s="27"/>
      <c r="BG270" s="27"/>
      <c r="BH270" s="27"/>
      <c r="BI270" s="27"/>
      <c r="BJ270" s="27"/>
      <c r="BK270" s="27"/>
      <c r="BL270" s="27"/>
      <c r="BM270" s="27"/>
      <c r="BN270" s="27"/>
      <c r="BO270" s="27"/>
      <c r="BP270" s="27"/>
      <c r="BQ270" s="27"/>
      <c r="BR270" s="27"/>
      <c r="BS270" s="27"/>
      <c r="BT270" s="27"/>
      <c r="BU270" s="27"/>
      <c r="BV270" s="27"/>
      <c r="BW270" s="27"/>
      <c r="BX270" s="27"/>
      <c r="BY270" s="27"/>
      <c r="BZ270" s="27"/>
      <c r="CA270" s="27"/>
      <c r="CB270" s="27"/>
      <c r="CC270" s="27"/>
      <c r="CD270" s="27"/>
      <c r="CE270" s="27"/>
      <c r="CF270" s="27"/>
      <c r="CG270" s="27"/>
      <c r="CH270" s="27"/>
      <c r="CI270" s="27"/>
      <c r="CJ270" s="27"/>
      <c r="CK270" s="27"/>
      <c r="CL270" s="27"/>
      <c r="CM270" s="27"/>
      <c r="CN270" s="27"/>
      <c r="CO270" s="27"/>
      <c r="CP270" s="27"/>
      <c r="CQ270" s="27"/>
      <c r="CR270" s="27"/>
      <c r="CS270" s="27"/>
      <c r="CT270" s="27"/>
      <c r="CU270" s="27"/>
      <c r="CV270" s="27"/>
      <c r="CW270" s="27"/>
      <c r="CX270" s="27"/>
      <c r="CY270" s="27"/>
      <c r="CZ270" s="27"/>
      <c r="DA270" s="27"/>
      <c r="DB270" s="27"/>
      <c r="DC270" s="27"/>
      <c r="DD270" s="27"/>
      <c r="DE270" s="27"/>
      <c r="DF270" s="27"/>
      <c r="DG270" s="27"/>
      <c r="DH270" s="27"/>
      <c r="DI270" s="27"/>
      <c r="DJ270" s="27"/>
      <c r="DK270" s="27"/>
      <c r="DL270" s="27"/>
      <c r="DM270" s="27"/>
      <c r="DN270" s="27"/>
    </row>
    <row r="271" spans="1:118" x14ac:dyDescent="0.2">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c r="AC271" s="27"/>
      <c r="AD271" s="27"/>
      <c r="AE271" s="27"/>
      <c r="AF271" s="27"/>
      <c r="AG271" s="27"/>
      <c r="AH271" s="27"/>
      <c r="AI271" s="27"/>
      <c r="AJ271" s="27"/>
      <c r="AK271" s="27"/>
      <c r="AL271" s="27"/>
      <c r="AM271" s="27"/>
      <c r="AN271" s="27"/>
      <c r="AO271" s="27"/>
      <c r="AP271" s="27"/>
      <c r="AQ271" s="27"/>
      <c r="AR271" s="27"/>
      <c r="AS271" s="27"/>
      <c r="AT271" s="27"/>
      <c r="AU271" s="27"/>
      <c r="AV271" s="27"/>
      <c r="AW271" s="27"/>
      <c r="AX271" s="27"/>
      <c r="AY271" s="27"/>
      <c r="AZ271" s="27"/>
      <c r="BA271" s="27"/>
      <c r="BB271" s="27"/>
      <c r="BC271" s="27"/>
      <c r="BD271" s="27"/>
      <c r="BE271" s="27"/>
      <c r="BF271" s="27"/>
      <c r="BG271" s="27"/>
      <c r="BH271" s="27"/>
      <c r="BI271" s="27"/>
      <c r="BJ271" s="27"/>
      <c r="BK271" s="27"/>
      <c r="BL271" s="27"/>
      <c r="BM271" s="27"/>
      <c r="BN271" s="27"/>
      <c r="BO271" s="27"/>
      <c r="BP271" s="27"/>
      <c r="BQ271" s="27"/>
      <c r="BR271" s="27"/>
      <c r="BS271" s="27"/>
      <c r="BT271" s="27"/>
      <c r="BU271" s="27"/>
      <c r="BV271" s="27"/>
      <c r="BW271" s="27"/>
      <c r="BX271" s="27"/>
      <c r="BY271" s="27"/>
      <c r="BZ271" s="27"/>
      <c r="CA271" s="27"/>
      <c r="CB271" s="27"/>
      <c r="CC271" s="27"/>
      <c r="CD271" s="27"/>
      <c r="CE271" s="27"/>
      <c r="CF271" s="27"/>
      <c r="CG271" s="27"/>
      <c r="CH271" s="27"/>
      <c r="CI271" s="27"/>
      <c r="CJ271" s="27"/>
      <c r="CK271" s="27"/>
      <c r="CL271" s="27"/>
      <c r="CM271" s="27"/>
      <c r="CN271" s="27"/>
      <c r="CO271" s="27"/>
      <c r="CP271" s="27"/>
      <c r="CQ271" s="27"/>
      <c r="CR271" s="27"/>
      <c r="CS271" s="27"/>
      <c r="CT271" s="27"/>
      <c r="CU271" s="27"/>
      <c r="CV271" s="27"/>
      <c r="CW271" s="27"/>
      <c r="CX271" s="27"/>
      <c r="CY271" s="27"/>
      <c r="CZ271" s="27"/>
      <c r="DA271" s="27"/>
      <c r="DB271" s="27"/>
      <c r="DC271" s="27"/>
      <c r="DD271" s="27"/>
      <c r="DE271" s="27"/>
      <c r="DF271" s="27"/>
      <c r="DG271" s="27"/>
      <c r="DH271" s="27"/>
      <c r="DI271" s="27"/>
      <c r="DJ271" s="27"/>
      <c r="DK271" s="27"/>
      <c r="DL271" s="27"/>
      <c r="DM271" s="27"/>
      <c r="DN271" s="27"/>
    </row>
    <row r="272" spans="1:118" x14ac:dyDescent="0.2">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c r="AC272" s="27"/>
      <c r="AD272" s="27"/>
      <c r="AE272" s="27"/>
      <c r="AF272" s="27"/>
      <c r="AG272" s="27"/>
      <c r="AH272" s="27"/>
      <c r="AI272" s="27"/>
      <c r="AJ272" s="27"/>
      <c r="AK272" s="27"/>
      <c r="AL272" s="27"/>
      <c r="AM272" s="27"/>
      <c r="AN272" s="27"/>
      <c r="AO272" s="27"/>
      <c r="AP272" s="27"/>
      <c r="AQ272" s="27"/>
      <c r="AR272" s="27"/>
      <c r="AS272" s="27"/>
      <c r="AT272" s="27"/>
      <c r="AU272" s="27"/>
      <c r="AV272" s="27"/>
      <c r="AW272" s="27"/>
      <c r="AX272" s="27"/>
      <c r="AY272" s="27"/>
      <c r="AZ272" s="27"/>
      <c r="BA272" s="27"/>
      <c r="BB272" s="27"/>
      <c r="BC272" s="27"/>
      <c r="BD272" s="27"/>
      <c r="BE272" s="27"/>
      <c r="BF272" s="27"/>
      <c r="BG272" s="27"/>
      <c r="BH272" s="27"/>
      <c r="BI272" s="27"/>
      <c r="BJ272" s="27"/>
      <c r="BK272" s="27"/>
      <c r="BL272" s="27"/>
      <c r="BM272" s="27"/>
      <c r="BN272" s="27"/>
      <c r="BO272" s="27"/>
      <c r="BP272" s="27"/>
      <c r="BQ272" s="27"/>
      <c r="BR272" s="27"/>
      <c r="BS272" s="27"/>
      <c r="BT272" s="27"/>
      <c r="BU272" s="27"/>
      <c r="BV272" s="27"/>
      <c r="BW272" s="27"/>
      <c r="BX272" s="27"/>
      <c r="BY272" s="27"/>
      <c r="BZ272" s="27"/>
      <c r="CA272" s="27"/>
      <c r="CB272" s="27"/>
      <c r="CC272" s="27"/>
      <c r="CD272" s="27"/>
      <c r="CE272" s="27"/>
      <c r="CF272" s="27"/>
      <c r="CG272" s="27"/>
      <c r="CH272" s="27"/>
      <c r="CI272" s="27"/>
      <c r="CJ272" s="27"/>
      <c r="CK272" s="27"/>
      <c r="CL272" s="27"/>
      <c r="CM272" s="27"/>
      <c r="CN272" s="27"/>
      <c r="CO272" s="27"/>
      <c r="CP272" s="27"/>
      <c r="CQ272" s="27"/>
      <c r="CR272" s="27"/>
      <c r="CS272" s="27"/>
      <c r="CT272" s="27"/>
      <c r="CU272" s="27"/>
      <c r="CV272" s="27"/>
      <c r="CW272" s="27"/>
      <c r="CX272" s="27"/>
      <c r="CY272" s="27"/>
      <c r="CZ272" s="27"/>
      <c r="DA272" s="27"/>
      <c r="DB272" s="27"/>
      <c r="DC272" s="27"/>
      <c r="DD272" s="27"/>
      <c r="DE272" s="27"/>
      <c r="DF272" s="27"/>
      <c r="DG272" s="27"/>
      <c r="DH272" s="27"/>
      <c r="DI272" s="27"/>
      <c r="DJ272" s="27"/>
      <c r="DK272" s="27"/>
      <c r="DL272" s="27"/>
      <c r="DM272" s="27"/>
      <c r="DN272" s="27"/>
    </row>
    <row r="273" spans="1:118" x14ac:dyDescent="0.2">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c r="AC273" s="27"/>
      <c r="AD273" s="27"/>
      <c r="AE273" s="27"/>
      <c r="AF273" s="27"/>
      <c r="AG273" s="27"/>
      <c r="AH273" s="27"/>
      <c r="AI273" s="27"/>
      <c r="AJ273" s="27"/>
      <c r="AK273" s="27"/>
      <c r="AL273" s="27"/>
      <c r="AM273" s="27"/>
      <c r="AN273" s="27"/>
      <c r="AO273" s="27"/>
      <c r="AP273" s="27"/>
      <c r="AQ273" s="27"/>
      <c r="AR273" s="27"/>
      <c r="AS273" s="27"/>
      <c r="AT273" s="27"/>
      <c r="AU273" s="27"/>
      <c r="AV273" s="27"/>
      <c r="AW273" s="27"/>
      <c r="AX273" s="27"/>
      <c r="AY273" s="27"/>
      <c r="AZ273" s="27"/>
      <c r="BA273" s="27"/>
      <c r="BB273" s="27"/>
      <c r="BC273" s="27"/>
      <c r="BD273" s="27"/>
      <c r="BE273" s="27"/>
      <c r="BF273" s="27"/>
      <c r="BG273" s="27"/>
      <c r="BH273" s="27"/>
      <c r="BI273" s="27"/>
      <c r="BJ273" s="27"/>
      <c r="BK273" s="27"/>
      <c r="BL273" s="27"/>
      <c r="BM273" s="27"/>
      <c r="BN273" s="27"/>
      <c r="BO273" s="27"/>
      <c r="BP273" s="27"/>
      <c r="BQ273" s="27"/>
      <c r="BR273" s="27"/>
      <c r="BS273" s="27"/>
      <c r="BT273" s="27"/>
      <c r="BU273" s="27"/>
      <c r="BV273" s="27"/>
      <c r="BW273" s="27"/>
      <c r="BX273" s="27"/>
      <c r="BY273" s="27"/>
      <c r="BZ273" s="27"/>
      <c r="CA273" s="27"/>
      <c r="CB273" s="27"/>
      <c r="CC273" s="27"/>
      <c r="CD273" s="27"/>
      <c r="CE273" s="27"/>
      <c r="CF273" s="27"/>
      <c r="CG273" s="27"/>
      <c r="CH273" s="27"/>
      <c r="CI273" s="27"/>
      <c r="CJ273" s="27"/>
      <c r="CK273" s="27"/>
      <c r="CL273" s="27"/>
      <c r="CM273" s="27"/>
      <c r="CN273" s="27"/>
      <c r="CO273" s="27"/>
      <c r="CP273" s="27"/>
      <c r="CQ273" s="27"/>
      <c r="CR273" s="27"/>
      <c r="CS273" s="27"/>
      <c r="CT273" s="27"/>
      <c r="CU273" s="27"/>
      <c r="CV273" s="27"/>
      <c r="CW273" s="27"/>
      <c r="CX273" s="27"/>
      <c r="CY273" s="27"/>
      <c r="CZ273" s="27"/>
      <c r="DA273" s="27"/>
      <c r="DB273" s="27"/>
      <c r="DC273" s="27"/>
      <c r="DD273" s="27"/>
      <c r="DE273" s="27"/>
      <c r="DF273" s="27"/>
      <c r="DG273" s="27"/>
      <c r="DH273" s="27"/>
      <c r="DI273" s="27"/>
      <c r="DJ273" s="27"/>
      <c r="DK273" s="27"/>
      <c r="DL273" s="27"/>
      <c r="DM273" s="27"/>
      <c r="DN273" s="27"/>
    </row>
    <row r="274" spans="1:118" x14ac:dyDescent="0.2">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c r="AC274" s="27"/>
      <c r="AD274" s="27"/>
      <c r="AE274" s="27"/>
      <c r="AF274" s="27"/>
      <c r="AG274" s="27"/>
      <c r="AH274" s="27"/>
      <c r="AI274" s="27"/>
      <c r="AJ274" s="27"/>
      <c r="AK274" s="27"/>
      <c r="AL274" s="27"/>
      <c r="AM274" s="27"/>
      <c r="AN274" s="27"/>
      <c r="AO274" s="27"/>
      <c r="AP274" s="27"/>
      <c r="AQ274" s="27"/>
      <c r="AR274" s="27"/>
      <c r="AS274" s="27"/>
      <c r="AT274" s="27"/>
      <c r="AU274" s="27"/>
      <c r="AV274" s="27"/>
      <c r="AW274" s="27"/>
      <c r="AX274" s="27"/>
      <c r="AY274" s="27"/>
      <c r="AZ274" s="27"/>
      <c r="BA274" s="27"/>
      <c r="BB274" s="27"/>
      <c r="BC274" s="27"/>
      <c r="BD274" s="27"/>
      <c r="BE274" s="27"/>
      <c r="BF274" s="27"/>
      <c r="BG274" s="27"/>
      <c r="BH274" s="27"/>
      <c r="BI274" s="27"/>
      <c r="BJ274" s="27"/>
      <c r="BK274" s="27"/>
      <c r="BL274" s="27"/>
      <c r="BM274" s="27"/>
      <c r="BN274" s="27"/>
      <c r="BO274" s="27"/>
      <c r="BP274" s="27"/>
      <c r="BQ274" s="27"/>
      <c r="BR274" s="27"/>
      <c r="BS274" s="27"/>
      <c r="BT274" s="27"/>
      <c r="BU274" s="27"/>
      <c r="BV274" s="27"/>
      <c r="BW274" s="27"/>
      <c r="BX274" s="27"/>
      <c r="BY274" s="27"/>
      <c r="BZ274" s="27"/>
      <c r="CA274" s="27"/>
      <c r="CB274" s="27"/>
      <c r="CC274" s="27"/>
      <c r="CD274" s="27"/>
      <c r="CE274" s="27"/>
      <c r="CF274" s="27"/>
      <c r="CG274" s="27"/>
      <c r="CH274" s="27"/>
      <c r="CI274" s="27"/>
      <c r="CJ274" s="27"/>
      <c r="CK274" s="27"/>
      <c r="CL274" s="27"/>
      <c r="CM274" s="27"/>
      <c r="CN274" s="27"/>
      <c r="CO274" s="27"/>
      <c r="CP274" s="27"/>
      <c r="CQ274" s="27"/>
      <c r="CR274" s="27"/>
      <c r="CS274" s="27"/>
      <c r="CT274" s="27"/>
      <c r="CU274" s="27"/>
      <c r="CV274" s="27"/>
      <c r="CW274" s="27"/>
      <c r="CX274" s="27"/>
      <c r="CY274" s="27"/>
      <c r="CZ274" s="27"/>
      <c r="DA274" s="27"/>
      <c r="DB274" s="27"/>
      <c r="DC274" s="27"/>
      <c r="DD274" s="27"/>
      <c r="DE274" s="27"/>
      <c r="DF274" s="27"/>
      <c r="DG274" s="27"/>
      <c r="DH274" s="27"/>
      <c r="DI274" s="27"/>
      <c r="DJ274" s="27"/>
      <c r="DK274" s="27"/>
      <c r="DL274" s="27"/>
      <c r="DM274" s="27"/>
      <c r="DN274" s="27"/>
    </row>
    <row r="275" spans="1:118" x14ac:dyDescent="0.2">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c r="AC275" s="27"/>
      <c r="AD275" s="27"/>
      <c r="AE275" s="27"/>
      <c r="AF275" s="27"/>
      <c r="AG275" s="27"/>
      <c r="AH275" s="27"/>
      <c r="AI275" s="27"/>
      <c r="AJ275" s="27"/>
      <c r="AK275" s="27"/>
      <c r="AL275" s="27"/>
      <c r="AM275" s="27"/>
      <c r="AN275" s="27"/>
      <c r="AO275" s="27"/>
      <c r="AP275" s="27"/>
      <c r="AQ275" s="27"/>
      <c r="AR275" s="27"/>
      <c r="AS275" s="27"/>
      <c r="AT275" s="27"/>
      <c r="AU275" s="27"/>
      <c r="AV275" s="27"/>
      <c r="AW275" s="27"/>
      <c r="AX275" s="27"/>
      <c r="AY275" s="27"/>
      <c r="AZ275" s="27"/>
      <c r="BA275" s="27"/>
      <c r="BB275" s="27"/>
      <c r="BC275" s="27"/>
      <c r="BD275" s="27"/>
      <c r="BE275" s="27"/>
      <c r="BF275" s="27"/>
      <c r="BG275" s="27"/>
      <c r="BH275" s="27"/>
      <c r="BI275" s="27"/>
      <c r="BJ275" s="27"/>
      <c r="BK275" s="27"/>
      <c r="BL275" s="27"/>
      <c r="BM275" s="27"/>
      <c r="BN275" s="27"/>
      <c r="BO275" s="27"/>
      <c r="BP275" s="27"/>
      <c r="BQ275" s="27"/>
      <c r="BR275" s="27"/>
      <c r="BS275" s="27"/>
      <c r="BT275" s="27"/>
      <c r="BU275" s="27"/>
      <c r="BV275" s="27"/>
      <c r="BW275" s="27"/>
      <c r="BX275" s="27"/>
      <c r="BY275" s="27"/>
      <c r="BZ275" s="27"/>
      <c r="CA275" s="27"/>
      <c r="CB275" s="27"/>
      <c r="CC275" s="27"/>
      <c r="CD275" s="27"/>
      <c r="CE275" s="27"/>
      <c r="CF275" s="27"/>
      <c r="CG275" s="27"/>
      <c r="CH275" s="27"/>
      <c r="CI275" s="27"/>
      <c r="CJ275" s="27"/>
      <c r="CK275" s="27"/>
      <c r="CL275" s="27"/>
      <c r="CM275" s="27"/>
      <c r="CN275" s="27"/>
      <c r="CO275" s="27"/>
      <c r="CP275" s="27"/>
      <c r="CQ275" s="27"/>
      <c r="CR275" s="27"/>
      <c r="CS275" s="27"/>
      <c r="CT275" s="27"/>
      <c r="CU275" s="27"/>
      <c r="CV275" s="27"/>
      <c r="CW275" s="27"/>
      <c r="CX275" s="27"/>
      <c r="CY275" s="27"/>
      <c r="CZ275" s="27"/>
      <c r="DA275" s="27"/>
      <c r="DB275" s="27"/>
      <c r="DC275" s="27"/>
      <c r="DD275" s="27"/>
      <c r="DE275" s="27"/>
      <c r="DF275" s="27"/>
      <c r="DG275" s="27"/>
      <c r="DH275" s="27"/>
      <c r="DI275" s="27"/>
      <c r="DJ275" s="27"/>
      <c r="DK275" s="27"/>
      <c r="DL275" s="27"/>
      <c r="DM275" s="27"/>
      <c r="DN275" s="27"/>
    </row>
    <row r="276" spans="1:118" x14ac:dyDescent="0.2">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c r="AC276" s="27"/>
      <c r="AD276" s="27"/>
      <c r="AE276" s="27"/>
      <c r="AF276" s="27"/>
      <c r="AG276" s="27"/>
      <c r="AH276" s="27"/>
      <c r="AI276" s="27"/>
      <c r="AJ276" s="27"/>
      <c r="AK276" s="27"/>
      <c r="AL276" s="27"/>
      <c r="AM276" s="27"/>
      <c r="AN276" s="27"/>
      <c r="AO276" s="27"/>
      <c r="AP276" s="27"/>
      <c r="AQ276" s="27"/>
      <c r="AR276" s="27"/>
      <c r="AS276" s="27"/>
      <c r="AT276" s="27"/>
      <c r="AU276" s="27"/>
      <c r="AV276" s="27"/>
      <c r="AW276" s="27"/>
      <c r="AX276" s="27"/>
      <c r="AY276" s="27"/>
      <c r="AZ276" s="27"/>
      <c r="BA276" s="27"/>
      <c r="BB276" s="27"/>
      <c r="BC276" s="27"/>
      <c r="BD276" s="27"/>
      <c r="BE276" s="27"/>
      <c r="BF276" s="27"/>
      <c r="BG276" s="27"/>
      <c r="BH276" s="27"/>
      <c r="BI276" s="27"/>
      <c r="BJ276" s="27"/>
      <c r="BK276" s="27"/>
      <c r="BL276" s="27"/>
      <c r="BM276" s="27"/>
      <c r="BN276" s="27"/>
      <c r="BO276" s="27"/>
      <c r="BP276" s="27"/>
      <c r="BQ276" s="27"/>
      <c r="BR276" s="27"/>
      <c r="BS276" s="27"/>
      <c r="BT276" s="27"/>
      <c r="BU276" s="27"/>
      <c r="BV276" s="27"/>
      <c r="BW276" s="27"/>
      <c r="BX276" s="27"/>
      <c r="BY276" s="27"/>
      <c r="BZ276" s="27"/>
      <c r="CA276" s="27"/>
      <c r="CB276" s="27"/>
      <c r="CC276" s="27"/>
      <c r="CD276" s="27"/>
      <c r="CE276" s="27"/>
      <c r="CF276" s="27"/>
      <c r="CG276" s="27"/>
      <c r="CH276" s="27"/>
      <c r="CI276" s="27"/>
      <c r="CJ276" s="27"/>
      <c r="CK276" s="27"/>
      <c r="CL276" s="27"/>
      <c r="CM276" s="27"/>
      <c r="CN276" s="27"/>
      <c r="CO276" s="27"/>
      <c r="CP276" s="27"/>
      <c r="CQ276" s="27"/>
      <c r="CR276" s="27"/>
      <c r="CS276" s="27"/>
      <c r="CT276" s="27"/>
      <c r="CU276" s="27"/>
      <c r="CV276" s="27"/>
      <c r="CW276" s="27"/>
      <c r="CX276" s="27"/>
      <c r="CY276" s="27"/>
      <c r="CZ276" s="27"/>
      <c r="DA276" s="27"/>
      <c r="DB276" s="27"/>
      <c r="DC276" s="27"/>
      <c r="DD276" s="27"/>
      <c r="DE276" s="27"/>
      <c r="DF276" s="27"/>
      <c r="DG276" s="27"/>
      <c r="DH276" s="27"/>
      <c r="DI276" s="27"/>
      <c r="DJ276" s="27"/>
      <c r="DK276" s="27"/>
      <c r="DL276" s="27"/>
      <c r="DM276" s="27"/>
      <c r="DN276" s="27"/>
    </row>
    <row r="277" spans="1:118" x14ac:dyDescent="0.2">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c r="AC277" s="27"/>
      <c r="AD277" s="27"/>
      <c r="AE277" s="27"/>
      <c r="AF277" s="27"/>
      <c r="AG277" s="27"/>
      <c r="AH277" s="27"/>
      <c r="AI277" s="27"/>
      <c r="AJ277" s="27"/>
      <c r="AK277" s="27"/>
      <c r="AL277" s="27"/>
      <c r="AM277" s="27"/>
      <c r="AN277" s="27"/>
      <c r="AO277" s="27"/>
      <c r="AP277" s="27"/>
      <c r="AQ277" s="27"/>
      <c r="AR277" s="27"/>
      <c r="AS277" s="27"/>
      <c r="AT277" s="27"/>
      <c r="AU277" s="27"/>
      <c r="AV277" s="27"/>
      <c r="AW277" s="27"/>
      <c r="AX277" s="27"/>
      <c r="AY277" s="27"/>
      <c r="AZ277" s="27"/>
      <c r="BA277" s="27"/>
      <c r="BB277" s="27"/>
      <c r="BC277" s="27"/>
      <c r="BD277" s="27"/>
      <c r="BE277" s="27"/>
      <c r="BF277" s="27"/>
      <c r="BG277" s="27"/>
      <c r="BH277" s="27"/>
      <c r="BI277" s="27"/>
      <c r="BJ277" s="27"/>
      <c r="BK277" s="27"/>
      <c r="BL277" s="27"/>
      <c r="BM277" s="27"/>
      <c r="BN277" s="27"/>
      <c r="BO277" s="27"/>
      <c r="BP277" s="27"/>
      <c r="BQ277" s="27"/>
      <c r="BR277" s="27"/>
      <c r="BS277" s="27"/>
      <c r="BT277" s="27"/>
      <c r="BU277" s="27"/>
      <c r="BV277" s="27"/>
      <c r="BW277" s="27"/>
      <c r="BX277" s="27"/>
      <c r="BY277" s="27"/>
      <c r="BZ277" s="27"/>
      <c r="CA277" s="27"/>
      <c r="CB277" s="27"/>
      <c r="CC277" s="27"/>
      <c r="CD277" s="27"/>
      <c r="CE277" s="27"/>
      <c r="CF277" s="27"/>
      <c r="CG277" s="27"/>
      <c r="CH277" s="27"/>
      <c r="CI277" s="27"/>
      <c r="CJ277" s="27"/>
      <c r="CK277" s="27"/>
      <c r="CL277" s="27"/>
      <c r="CM277" s="27"/>
      <c r="CN277" s="27"/>
      <c r="CO277" s="27"/>
      <c r="CP277" s="27"/>
      <c r="CQ277" s="27"/>
      <c r="CR277" s="27"/>
      <c r="CS277" s="27"/>
      <c r="CT277" s="27"/>
      <c r="CU277" s="27"/>
      <c r="CV277" s="27"/>
      <c r="CW277" s="27"/>
      <c r="CX277" s="27"/>
      <c r="CY277" s="27"/>
      <c r="CZ277" s="27"/>
      <c r="DA277" s="27"/>
      <c r="DB277" s="27"/>
      <c r="DC277" s="27"/>
      <c r="DD277" s="27"/>
      <c r="DE277" s="27"/>
      <c r="DF277" s="27"/>
      <c r="DG277" s="27"/>
      <c r="DH277" s="27"/>
      <c r="DI277" s="27"/>
      <c r="DJ277" s="27"/>
      <c r="DK277" s="27"/>
      <c r="DL277" s="27"/>
      <c r="DM277" s="27"/>
      <c r="DN277" s="27"/>
    </row>
    <row r="278" spans="1:118" x14ac:dyDescent="0.2">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c r="AC278" s="27"/>
      <c r="AD278" s="27"/>
      <c r="AE278" s="27"/>
      <c r="AF278" s="27"/>
      <c r="AG278" s="27"/>
      <c r="AH278" s="27"/>
      <c r="AI278" s="27"/>
      <c r="AJ278" s="27"/>
      <c r="AK278" s="27"/>
      <c r="AL278" s="27"/>
      <c r="AM278" s="27"/>
      <c r="AN278" s="27"/>
      <c r="AO278" s="27"/>
      <c r="AP278" s="27"/>
      <c r="AQ278" s="27"/>
      <c r="AR278" s="27"/>
      <c r="AS278" s="27"/>
      <c r="AT278" s="27"/>
      <c r="AU278" s="27"/>
      <c r="AV278" s="27"/>
      <c r="AW278" s="27"/>
      <c r="AX278" s="27"/>
      <c r="AY278" s="27"/>
      <c r="AZ278" s="27"/>
      <c r="BA278" s="27"/>
      <c r="BB278" s="27"/>
      <c r="BC278" s="27"/>
      <c r="BD278" s="27"/>
      <c r="BE278" s="27"/>
      <c r="BF278" s="27"/>
      <c r="BG278" s="27"/>
      <c r="BH278" s="27"/>
      <c r="BI278" s="27"/>
      <c r="BJ278" s="27"/>
      <c r="BK278" s="27"/>
      <c r="BL278" s="27"/>
      <c r="BM278" s="27"/>
      <c r="BN278" s="27"/>
      <c r="BO278" s="27"/>
      <c r="BP278" s="27"/>
      <c r="BQ278" s="27"/>
      <c r="BR278" s="27"/>
      <c r="BS278" s="27"/>
      <c r="BT278" s="27"/>
      <c r="BU278" s="27"/>
      <c r="BV278" s="27"/>
      <c r="BW278" s="27"/>
      <c r="BX278" s="27"/>
      <c r="BY278" s="27"/>
      <c r="BZ278" s="27"/>
      <c r="CA278" s="27"/>
      <c r="CB278" s="27"/>
      <c r="CC278" s="27"/>
      <c r="CD278" s="27"/>
      <c r="CE278" s="27"/>
      <c r="CF278" s="27"/>
      <c r="CG278" s="27"/>
      <c r="CH278" s="27"/>
      <c r="CI278" s="27"/>
      <c r="CJ278" s="27"/>
      <c r="CK278" s="27"/>
      <c r="CL278" s="27"/>
      <c r="CM278" s="27"/>
      <c r="CN278" s="27"/>
      <c r="CO278" s="27"/>
      <c r="CP278" s="27"/>
      <c r="CQ278" s="27"/>
      <c r="CR278" s="27"/>
      <c r="CS278" s="27"/>
      <c r="CT278" s="27"/>
      <c r="CU278" s="27"/>
      <c r="CV278" s="27"/>
      <c r="CW278" s="27"/>
      <c r="CX278" s="27"/>
      <c r="CY278" s="27"/>
      <c r="CZ278" s="27"/>
      <c r="DA278" s="27"/>
      <c r="DB278" s="27"/>
      <c r="DC278" s="27"/>
      <c r="DD278" s="27"/>
      <c r="DE278" s="27"/>
      <c r="DF278" s="27"/>
      <c r="DG278" s="27"/>
      <c r="DH278" s="27"/>
      <c r="DI278" s="27"/>
      <c r="DJ278" s="27"/>
      <c r="DK278" s="27"/>
      <c r="DL278" s="27"/>
      <c r="DM278" s="27"/>
      <c r="DN278" s="27"/>
    </row>
    <row r="279" spans="1:118" x14ac:dyDescent="0.2">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c r="AC279" s="27"/>
      <c r="AD279" s="27"/>
      <c r="AE279" s="27"/>
      <c r="AF279" s="27"/>
      <c r="AG279" s="27"/>
      <c r="AH279" s="27"/>
      <c r="AI279" s="27"/>
      <c r="AJ279" s="27"/>
      <c r="AK279" s="27"/>
      <c r="AL279" s="27"/>
      <c r="AM279" s="27"/>
      <c r="AN279" s="27"/>
      <c r="AO279" s="27"/>
      <c r="AP279" s="27"/>
      <c r="AQ279" s="27"/>
      <c r="AR279" s="27"/>
      <c r="AS279" s="27"/>
      <c r="AT279" s="27"/>
      <c r="AU279" s="27"/>
      <c r="AV279" s="27"/>
      <c r="AW279" s="27"/>
      <c r="AX279" s="27"/>
      <c r="AY279" s="27"/>
      <c r="AZ279" s="27"/>
      <c r="BA279" s="27"/>
      <c r="BB279" s="27"/>
      <c r="BC279" s="27"/>
      <c r="BD279" s="27"/>
      <c r="BE279" s="27"/>
      <c r="BF279" s="27"/>
      <c r="BG279" s="27"/>
      <c r="BH279" s="27"/>
      <c r="BI279" s="27"/>
      <c r="BJ279" s="27"/>
      <c r="BK279" s="27"/>
      <c r="BL279" s="27"/>
      <c r="BM279" s="27"/>
      <c r="BN279" s="27"/>
      <c r="BO279" s="27"/>
      <c r="BP279" s="27"/>
      <c r="BQ279" s="27"/>
      <c r="BR279" s="27"/>
      <c r="BS279" s="27"/>
      <c r="BT279" s="27"/>
      <c r="BU279" s="27"/>
      <c r="BV279" s="27"/>
      <c r="BW279" s="27"/>
      <c r="BX279" s="27"/>
      <c r="BY279" s="27"/>
      <c r="BZ279" s="27"/>
      <c r="CA279" s="27"/>
      <c r="CB279" s="27"/>
      <c r="CC279" s="27"/>
      <c r="CD279" s="27"/>
      <c r="CE279" s="27"/>
      <c r="CF279" s="27"/>
      <c r="CG279" s="27"/>
      <c r="CH279" s="27"/>
      <c r="CI279" s="27"/>
      <c r="CJ279" s="27"/>
      <c r="CK279" s="27"/>
      <c r="CL279" s="27"/>
      <c r="CM279" s="27"/>
      <c r="CN279" s="27"/>
      <c r="CO279" s="27"/>
      <c r="CP279" s="27"/>
      <c r="CQ279" s="27"/>
      <c r="CR279" s="27"/>
      <c r="CS279" s="27"/>
      <c r="CT279" s="27"/>
      <c r="CU279" s="27"/>
      <c r="CV279" s="27"/>
      <c r="CW279" s="27"/>
      <c r="CX279" s="27"/>
      <c r="CY279" s="27"/>
      <c r="CZ279" s="27"/>
      <c r="DA279" s="27"/>
      <c r="DB279" s="27"/>
      <c r="DC279" s="27"/>
      <c r="DD279" s="27"/>
      <c r="DE279" s="27"/>
      <c r="DF279" s="27"/>
      <c r="DG279" s="27"/>
      <c r="DH279" s="27"/>
      <c r="DI279" s="27"/>
      <c r="DJ279" s="27"/>
      <c r="DK279" s="27"/>
      <c r="DL279" s="27"/>
      <c r="DM279" s="27"/>
      <c r="DN279" s="27"/>
    </row>
    <row r="280" spans="1:118" x14ac:dyDescent="0.2">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c r="AC280" s="27"/>
      <c r="AD280" s="27"/>
      <c r="AE280" s="27"/>
      <c r="AF280" s="27"/>
      <c r="AG280" s="27"/>
      <c r="AH280" s="27"/>
      <c r="AI280" s="27"/>
      <c r="AJ280" s="27"/>
      <c r="AK280" s="27"/>
      <c r="AL280" s="27"/>
      <c r="AM280" s="27"/>
      <c r="AN280" s="27"/>
      <c r="AO280" s="27"/>
      <c r="AP280" s="27"/>
      <c r="AQ280" s="27"/>
      <c r="AR280" s="27"/>
      <c r="AS280" s="27"/>
      <c r="AT280" s="27"/>
      <c r="AU280" s="27"/>
      <c r="AV280" s="27"/>
      <c r="AW280" s="27"/>
      <c r="AX280" s="27"/>
      <c r="AY280" s="27"/>
      <c r="AZ280" s="27"/>
      <c r="BA280" s="27"/>
      <c r="BB280" s="27"/>
      <c r="BC280" s="27"/>
      <c r="BD280" s="27"/>
      <c r="BE280" s="27"/>
      <c r="BF280" s="27"/>
      <c r="BG280" s="27"/>
      <c r="BH280" s="27"/>
      <c r="BI280" s="27"/>
      <c r="BJ280" s="27"/>
      <c r="BK280" s="27"/>
      <c r="BL280" s="27"/>
      <c r="BM280" s="27"/>
      <c r="BN280" s="27"/>
      <c r="BO280" s="27"/>
      <c r="BP280" s="27"/>
      <c r="BQ280" s="27"/>
      <c r="BR280" s="27"/>
      <c r="BS280" s="27"/>
      <c r="BT280" s="27"/>
      <c r="BU280" s="27"/>
      <c r="BV280" s="27"/>
      <c r="BW280" s="27"/>
      <c r="BX280" s="27"/>
      <c r="BY280" s="27"/>
      <c r="BZ280" s="27"/>
      <c r="CA280" s="27"/>
      <c r="CB280" s="27"/>
      <c r="CC280" s="27"/>
      <c r="CD280" s="27"/>
      <c r="CE280" s="27"/>
      <c r="CF280" s="27"/>
      <c r="CG280" s="27"/>
      <c r="CH280" s="27"/>
      <c r="CI280" s="27"/>
      <c r="CJ280" s="27"/>
      <c r="CK280" s="27"/>
      <c r="CL280" s="27"/>
      <c r="CM280" s="27"/>
      <c r="CN280" s="27"/>
      <c r="CO280" s="27"/>
      <c r="CP280" s="27"/>
      <c r="CQ280" s="27"/>
      <c r="CR280" s="27"/>
      <c r="CS280" s="27"/>
      <c r="CT280" s="27"/>
      <c r="CU280" s="27"/>
      <c r="CV280" s="27"/>
      <c r="CW280" s="27"/>
      <c r="CX280" s="27"/>
      <c r="CY280" s="27"/>
      <c r="CZ280" s="27"/>
      <c r="DA280" s="27"/>
      <c r="DB280" s="27"/>
      <c r="DC280" s="27"/>
      <c r="DD280" s="27"/>
      <c r="DE280" s="27"/>
      <c r="DF280" s="27"/>
      <c r="DG280" s="27"/>
      <c r="DH280" s="27"/>
      <c r="DI280" s="27"/>
      <c r="DJ280" s="27"/>
      <c r="DK280" s="27"/>
      <c r="DL280" s="27"/>
      <c r="DM280" s="27"/>
      <c r="DN280" s="27"/>
    </row>
    <row r="281" spans="1:118" x14ac:dyDescent="0.2">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c r="AC281" s="27"/>
      <c r="AD281" s="27"/>
      <c r="AE281" s="27"/>
      <c r="AF281" s="27"/>
      <c r="AG281" s="27"/>
      <c r="AH281" s="27"/>
      <c r="AI281" s="27"/>
      <c r="AJ281" s="27"/>
      <c r="AK281" s="27"/>
      <c r="AL281" s="27"/>
      <c r="AM281" s="27"/>
      <c r="AN281" s="27"/>
      <c r="AO281" s="27"/>
      <c r="AP281" s="27"/>
      <c r="AQ281" s="27"/>
      <c r="AR281" s="27"/>
      <c r="AS281" s="27"/>
      <c r="AT281" s="27"/>
      <c r="AU281" s="27"/>
      <c r="AV281" s="27"/>
      <c r="AW281" s="27"/>
      <c r="AX281" s="27"/>
      <c r="AY281" s="27"/>
      <c r="AZ281" s="27"/>
      <c r="BA281" s="27"/>
      <c r="BB281" s="27"/>
      <c r="BC281" s="27"/>
      <c r="BD281" s="27"/>
      <c r="BE281" s="27"/>
      <c r="BF281" s="27"/>
      <c r="BG281" s="27"/>
      <c r="BH281" s="27"/>
      <c r="BI281" s="27"/>
      <c r="BJ281" s="27"/>
      <c r="BK281" s="27"/>
      <c r="BL281" s="27"/>
      <c r="BM281" s="27"/>
      <c r="BN281" s="27"/>
      <c r="BO281" s="27"/>
      <c r="BP281" s="27"/>
      <c r="BQ281" s="27"/>
      <c r="BR281" s="27"/>
      <c r="BS281" s="27"/>
      <c r="BT281" s="27"/>
      <c r="BU281" s="27"/>
      <c r="BV281" s="27"/>
      <c r="BW281" s="27"/>
      <c r="BX281" s="27"/>
      <c r="BY281" s="27"/>
      <c r="BZ281" s="27"/>
      <c r="CA281" s="27"/>
      <c r="CB281" s="27"/>
      <c r="CC281" s="27"/>
      <c r="CD281" s="27"/>
      <c r="CE281" s="27"/>
      <c r="CF281" s="27"/>
      <c r="CG281" s="27"/>
      <c r="CH281" s="27"/>
      <c r="CI281" s="27"/>
      <c r="CJ281" s="27"/>
      <c r="CK281" s="27"/>
      <c r="CL281" s="27"/>
      <c r="CM281" s="27"/>
      <c r="CN281" s="27"/>
      <c r="CO281" s="27"/>
      <c r="CP281" s="27"/>
      <c r="CQ281" s="27"/>
      <c r="CR281" s="27"/>
      <c r="CS281" s="27"/>
      <c r="CT281" s="27"/>
      <c r="CU281" s="27"/>
      <c r="CV281" s="27"/>
      <c r="CW281" s="27"/>
      <c r="CX281" s="27"/>
      <c r="CY281" s="27"/>
      <c r="CZ281" s="27"/>
      <c r="DA281" s="27"/>
      <c r="DB281" s="27"/>
      <c r="DC281" s="27"/>
      <c r="DD281" s="27"/>
      <c r="DE281" s="27"/>
      <c r="DF281" s="27"/>
      <c r="DG281" s="27"/>
      <c r="DH281" s="27"/>
      <c r="DI281" s="27"/>
      <c r="DJ281" s="27"/>
      <c r="DK281" s="27"/>
      <c r="DL281" s="27"/>
      <c r="DM281" s="27"/>
      <c r="DN281" s="27"/>
    </row>
    <row r="282" spans="1:118" x14ac:dyDescent="0.2">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c r="AC282" s="27"/>
      <c r="AD282" s="27"/>
      <c r="AE282" s="27"/>
      <c r="AF282" s="27"/>
      <c r="AG282" s="27"/>
      <c r="AH282" s="27"/>
      <c r="AI282" s="27"/>
      <c r="AJ282" s="27"/>
      <c r="AK282" s="27"/>
      <c r="AL282" s="27"/>
      <c r="AM282" s="27"/>
      <c r="AN282" s="27"/>
      <c r="AO282" s="27"/>
      <c r="AP282" s="27"/>
      <c r="AQ282" s="27"/>
      <c r="AR282" s="27"/>
      <c r="AS282" s="27"/>
      <c r="AT282" s="27"/>
      <c r="AU282" s="27"/>
      <c r="AV282" s="27"/>
      <c r="AW282" s="27"/>
      <c r="AX282" s="27"/>
      <c r="AY282" s="27"/>
      <c r="AZ282" s="27"/>
      <c r="BA282" s="27"/>
      <c r="BB282" s="27"/>
      <c r="BC282" s="27"/>
      <c r="BD282" s="27"/>
      <c r="BE282" s="27"/>
      <c r="BF282" s="27"/>
      <c r="BG282" s="27"/>
      <c r="BH282" s="27"/>
      <c r="BI282" s="27"/>
      <c r="BJ282" s="27"/>
      <c r="BK282" s="27"/>
      <c r="BL282" s="27"/>
      <c r="BM282" s="27"/>
      <c r="BN282" s="27"/>
      <c r="BO282" s="27"/>
      <c r="BP282" s="27"/>
      <c r="BQ282" s="27"/>
      <c r="BR282" s="27"/>
      <c r="BS282" s="27"/>
      <c r="BT282" s="27"/>
      <c r="BU282" s="27"/>
      <c r="BV282" s="27"/>
      <c r="BW282" s="27"/>
      <c r="BX282" s="27"/>
      <c r="BY282" s="27"/>
      <c r="BZ282" s="27"/>
      <c r="CA282" s="27"/>
      <c r="CB282" s="27"/>
      <c r="CC282" s="27"/>
      <c r="CD282" s="27"/>
      <c r="CE282" s="27"/>
      <c r="CF282" s="27"/>
      <c r="CG282" s="27"/>
      <c r="CH282" s="27"/>
      <c r="CI282" s="27"/>
      <c r="CJ282" s="27"/>
      <c r="CK282" s="27"/>
      <c r="CL282" s="27"/>
      <c r="CM282" s="27"/>
      <c r="CN282" s="27"/>
      <c r="CO282" s="27"/>
      <c r="CP282" s="27"/>
      <c r="CQ282" s="27"/>
      <c r="CR282" s="27"/>
      <c r="CS282" s="27"/>
      <c r="CT282" s="27"/>
      <c r="CU282" s="27"/>
      <c r="CV282" s="27"/>
      <c r="CW282" s="27"/>
      <c r="CX282" s="27"/>
      <c r="CY282" s="27"/>
      <c r="CZ282" s="27"/>
      <c r="DA282" s="27"/>
      <c r="DB282" s="27"/>
      <c r="DC282" s="27"/>
      <c r="DD282" s="27"/>
      <c r="DE282" s="27"/>
      <c r="DF282" s="27"/>
      <c r="DG282" s="27"/>
      <c r="DH282" s="27"/>
      <c r="DI282" s="27"/>
      <c r="DJ282" s="27"/>
      <c r="DK282" s="27"/>
      <c r="DL282" s="27"/>
      <c r="DM282" s="27"/>
      <c r="DN282" s="27"/>
    </row>
    <row r="283" spans="1:118" x14ac:dyDescent="0.2">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c r="AC283" s="27"/>
      <c r="AD283" s="27"/>
      <c r="AE283" s="27"/>
      <c r="AF283" s="27"/>
      <c r="AG283" s="27"/>
      <c r="AH283" s="27"/>
      <c r="AI283" s="27"/>
      <c r="AJ283" s="27"/>
      <c r="AK283" s="27"/>
      <c r="AL283" s="27"/>
      <c r="AM283" s="27"/>
      <c r="AN283" s="27"/>
      <c r="AO283" s="27"/>
      <c r="AP283" s="27"/>
      <c r="AQ283" s="27"/>
      <c r="AR283" s="27"/>
      <c r="AS283" s="27"/>
      <c r="AT283" s="27"/>
      <c r="AU283" s="27"/>
      <c r="AV283" s="27"/>
      <c r="AW283" s="27"/>
      <c r="AX283" s="27"/>
      <c r="AY283" s="27"/>
      <c r="AZ283" s="27"/>
      <c r="BA283" s="27"/>
      <c r="BB283" s="27"/>
      <c r="BC283" s="27"/>
      <c r="BD283" s="27"/>
      <c r="BE283" s="27"/>
      <c r="BF283" s="27"/>
      <c r="BG283" s="27"/>
      <c r="BH283" s="27"/>
      <c r="BI283" s="27"/>
      <c r="BJ283" s="27"/>
      <c r="BK283" s="27"/>
      <c r="BL283" s="27"/>
      <c r="BM283" s="27"/>
      <c r="BN283" s="27"/>
      <c r="BO283" s="27"/>
      <c r="BP283" s="27"/>
      <c r="BQ283" s="27"/>
      <c r="BR283" s="27"/>
      <c r="BS283" s="27"/>
      <c r="BT283" s="27"/>
      <c r="BU283" s="27"/>
      <c r="BV283" s="27"/>
      <c r="BW283" s="27"/>
      <c r="BX283" s="27"/>
      <c r="BY283" s="27"/>
      <c r="BZ283" s="27"/>
      <c r="CA283" s="27"/>
      <c r="CB283" s="27"/>
      <c r="CC283" s="27"/>
      <c r="CD283" s="27"/>
      <c r="CE283" s="27"/>
      <c r="CF283" s="27"/>
      <c r="CG283" s="27"/>
      <c r="CH283" s="27"/>
      <c r="CI283" s="27"/>
      <c r="CJ283" s="27"/>
      <c r="CK283" s="27"/>
      <c r="CL283" s="27"/>
      <c r="CM283" s="27"/>
      <c r="CN283" s="27"/>
      <c r="CO283" s="27"/>
      <c r="CP283" s="27"/>
      <c r="CQ283" s="27"/>
      <c r="CR283" s="27"/>
      <c r="CS283" s="27"/>
      <c r="CT283" s="27"/>
      <c r="CU283" s="27"/>
      <c r="CV283" s="27"/>
      <c r="CW283" s="27"/>
      <c r="CX283" s="27"/>
      <c r="CY283" s="27"/>
      <c r="CZ283" s="27"/>
      <c r="DA283" s="27"/>
      <c r="DB283" s="27"/>
      <c r="DC283" s="27"/>
      <c r="DD283" s="27"/>
      <c r="DE283" s="27"/>
      <c r="DF283" s="27"/>
      <c r="DG283" s="27"/>
      <c r="DH283" s="27"/>
      <c r="DI283" s="27"/>
      <c r="DJ283" s="27"/>
      <c r="DK283" s="27"/>
      <c r="DL283" s="27"/>
      <c r="DM283" s="27"/>
      <c r="DN283" s="27"/>
    </row>
    <row r="284" spans="1:118" x14ac:dyDescent="0.2">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c r="AC284" s="27"/>
      <c r="AD284" s="27"/>
      <c r="AE284" s="27"/>
      <c r="AF284" s="27"/>
      <c r="AG284" s="27"/>
      <c r="AH284" s="27"/>
      <c r="AI284" s="27"/>
      <c r="AJ284" s="27"/>
      <c r="AK284" s="27"/>
      <c r="AL284" s="27"/>
      <c r="AM284" s="27"/>
      <c r="AN284" s="27"/>
      <c r="AO284" s="27"/>
      <c r="AP284" s="27"/>
      <c r="AQ284" s="27"/>
      <c r="AR284" s="27"/>
      <c r="AS284" s="27"/>
      <c r="AT284" s="27"/>
      <c r="AU284" s="27"/>
      <c r="AV284" s="27"/>
      <c r="AW284" s="27"/>
      <c r="AX284" s="27"/>
      <c r="AY284" s="27"/>
      <c r="AZ284" s="27"/>
      <c r="BA284" s="27"/>
      <c r="BB284" s="27"/>
      <c r="BC284" s="27"/>
      <c r="BD284" s="27"/>
      <c r="BE284" s="27"/>
      <c r="BF284" s="27"/>
      <c r="BG284" s="27"/>
      <c r="BH284" s="27"/>
      <c r="BI284" s="27"/>
      <c r="BJ284" s="27"/>
      <c r="BK284" s="27"/>
      <c r="BL284" s="27"/>
      <c r="BM284" s="27"/>
      <c r="BN284" s="27"/>
      <c r="BO284" s="27"/>
      <c r="BP284" s="27"/>
      <c r="BQ284" s="27"/>
      <c r="BR284" s="27"/>
      <c r="BS284" s="27"/>
      <c r="BT284" s="27"/>
      <c r="BU284" s="27"/>
      <c r="BV284" s="27"/>
      <c r="BW284" s="27"/>
      <c r="BX284" s="27"/>
      <c r="BY284" s="27"/>
      <c r="BZ284" s="27"/>
      <c r="CA284" s="27"/>
      <c r="CB284" s="27"/>
      <c r="CC284" s="27"/>
      <c r="CD284" s="27"/>
      <c r="CE284" s="27"/>
      <c r="CF284" s="27"/>
      <c r="CG284" s="27"/>
      <c r="CH284" s="27"/>
      <c r="CI284" s="27"/>
      <c r="CJ284" s="27"/>
      <c r="CK284" s="27"/>
      <c r="CL284" s="27"/>
      <c r="CM284" s="27"/>
      <c r="CN284" s="27"/>
      <c r="CO284" s="27"/>
      <c r="CP284" s="27"/>
      <c r="CQ284" s="27"/>
      <c r="CR284" s="27"/>
      <c r="CS284" s="27"/>
      <c r="CT284" s="27"/>
      <c r="CU284" s="27"/>
      <c r="CV284" s="27"/>
      <c r="CW284" s="27"/>
      <c r="CX284" s="27"/>
      <c r="CY284" s="27"/>
      <c r="CZ284" s="27"/>
      <c r="DA284" s="27"/>
      <c r="DB284" s="27"/>
      <c r="DC284" s="27"/>
      <c r="DD284" s="27"/>
      <c r="DE284" s="27"/>
      <c r="DF284" s="27"/>
      <c r="DG284" s="27"/>
      <c r="DH284" s="27"/>
      <c r="DI284" s="27"/>
      <c r="DJ284" s="27"/>
      <c r="DK284" s="27"/>
      <c r="DL284" s="27"/>
      <c r="DM284" s="27"/>
      <c r="DN284" s="27"/>
    </row>
    <row r="285" spans="1:118" x14ac:dyDescent="0.2">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c r="AC285" s="27"/>
      <c r="AD285" s="27"/>
      <c r="AE285" s="27"/>
      <c r="AF285" s="27"/>
      <c r="AG285" s="27"/>
      <c r="AH285" s="27"/>
      <c r="AI285" s="27"/>
      <c r="AJ285" s="27"/>
      <c r="AK285" s="27"/>
      <c r="AL285" s="27"/>
      <c r="AM285" s="27"/>
      <c r="AN285" s="27"/>
      <c r="AO285" s="27"/>
      <c r="AP285" s="27"/>
      <c r="AQ285" s="27"/>
      <c r="AR285" s="27"/>
      <c r="AS285" s="27"/>
      <c r="AT285" s="27"/>
      <c r="AU285" s="27"/>
      <c r="AV285" s="27"/>
      <c r="AW285" s="27"/>
      <c r="AX285" s="27"/>
      <c r="AY285" s="27"/>
      <c r="AZ285" s="27"/>
      <c r="BA285" s="27"/>
      <c r="BB285" s="27"/>
      <c r="BC285" s="27"/>
      <c r="BD285" s="27"/>
      <c r="BE285" s="27"/>
      <c r="BF285" s="27"/>
      <c r="BG285" s="27"/>
      <c r="BH285" s="27"/>
      <c r="BI285" s="27"/>
      <c r="BJ285" s="27"/>
      <c r="BK285" s="27"/>
      <c r="BL285" s="27"/>
      <c r="BM285" s="27"/>
      <c r="BN285" s="27"/>
      <c r="BO285" s="27"/>
      <c r="BP285" s="27"/>
      <c r="BQ285" s="27"/>
      <c r="BR285" s="27"/>
      <c r="BS285" s="27"/>
      <c r="BT285" s="27"/>
      <c r="BU285" s="27"/>
      <c r="BV285" s="27"/>
      <c r="BW285" s="27"/>
      <c r="BX285" s="27"/>
      <c r="BY285" s="27"/>
      <c r="BZ285" s="27"/>
      <c r="CA285" s="27"/>
      <c r="CB285" s="27"/>
      <c r="CC285" s="27"/>
      <c r="CD285" s="27"/>
      <c r="CE285" s="27"/>
      <c r="CF285" s="27"/>
      <c r="CG285" s="27"/>
      <c r="CH285" s="27"/>
      <c r="CI285" s="27"/>
      <c r="CJ285" s="27"/>
      <c r="CK285" s="27"/>
      <c r="CL285" s="27"/>
      <c r="CM285" s="27"/>
      <c r="CN285" s="27"/>
      <c r="CO285" s="27"/>
      <c r="CP285" s="27"/>
      <c r="CQ285" s="27"/>
      <c r="CR285" s="27"/>
      <c r="CS285" s="27"/>
      <c r="CT285" s="27"/>
      <c r="CU285" s="27"/>
      <c r="CV285" s="27"/>
      <c r="CW285" s="27"/>
      <c r="CX285" s="27"/>
      <c r="CY285" s="27"/>
      <c r="CZ285" s="27"/>
      <c r="DA285" s="27"/>
      <c r="DB285" s="27"/>
      <c r="DC285" s="27"/>
      <c r="DD285" s="27"/>
      <c r="DE285" s="27"/>
      <c r="DF285" s="27"/>
      <c r="DG285" s="27"/>
      <c r="DH285" s="27"/>
      <c r="DI285" s="27"/>
      <c r="DJ285" s="27"/>
      <c r="DK285" s="27"/>
      <c r="DL285" s="27"/>
      <c r="DM285" s="27"/>
      <c r="DN285" s="27"/>
    </row>
    <row r="286" spans="1:118" x14ac:dyDescent="0.2">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c r="AC286" s="27"/>
      <c r="AD286" s="27"/>
      <c r="AE286" s="27"/>
      <c r="AF286" s="27"/>
      <c r="AG286" s="27"/>
      <c r="AH286" s="27"/>
      <c r="AI286" s="27"/>
      <c r="AJ286" s="27"/>
      <c r="AK286" s="27"/>
      <c r="AL286" s="27"/>
      <c r="AM286" s="27"/>
      <c r="AN286" s="27"/>
      <c r="AO286" s="27"/>
      <c r="AP286" s="27"/>
      <c r="AQ286" s="27"/>
      <c r="AR286" s="27"/>
      <c r="AS286" s="27"/>
      <c r="AT286" s="27"/>
      <c r="AU286" s="27"/>
      <c r="AV286" s="27"/>
      <c r="AW286" s="27"/>
      <c r="AX286" s="27"/>
      <c r="AY286" s="27"/>
      <c r="AZ286" s="27"/>
      <c r="BA286" s="27"/>
      <c r="BB286" s="27"/>
      <c r="BC286" s="27"/>
      <c r="BD286" s="27"/>
      <c r="BE286" s="27"/>
      <c r="BF286" s="27"/>
      <c r="BG286" s="27"/>
      <c r="BH286" s="27"/>
      <c r="BI286" s="27"/>
      <c r="BJ286" s="27"/>
      <c r="BK286" s="27"/>
      <c r="BL286" s="27"/>
      <c r="BM286" s="27"/>
      <c r="BN286" s="27"/>
      <c r="BO286" s="27"/>
      <c r="BP286" s="27"/>
      <c r="BQ286" s="27"/>
      <c r="BR286" s="27"/>
      <c r="BS286" s="27"/>
      <c r="BT286" s="27"/>
      <c r="BU286" s="27"/>
      <c r="BV286" s="27"/>
      <c r="BW286" s="27"/>
      <c r="BX286" s="27"/>
      <c r="BY286" s="27"/>
      <c r="BZ286" s="27"/>
      <c r="CA286" s="27"/>
      <c r="CB286" s="27"/>
      <c r="CC286" s="27"/>
      <c r="CD286" s="27"/>
      <c r="CE286" s="27"/>
      <c r="CF286" s="27"/>
      <c r="CG286" s="27"/>
      <c r="CH286" s="27"/>
      <c r="CI286" s="27"/>
      <c r="CJ286" s="27"/>
      <c r="CK286" s="27"/>
      <c r="CL286" s="27"/>
      <c r="CM286" s="27"/>
      <c r="CN286" s="27"/>
      <c r="CO286" s="27"/>
      <c r="CP286" s="27"/>
      <c r="CQ286" s="27"/>
      <c r="CR286" s="27"/>
      <c r="CS286" s="27"/>
      <c r="CT286" s="27"/>
      <c r="CU286" s="27"/>
      <c r="CV286" s="27"/>
      <c r="CW286" s="27"/>
      <c r="CX286" s="27"/>
      <c r="CY286" s="27"/>
      <c r="CZ286" s="27"/>
      <c r="DA286" s="27"/>
      <c r="DB286" s="27"/>
      <c r="DC286" s="27"/>
      <c r="DD286" s="27"/>
      <c r="DE286" s="27"/>
      <c r="DF286" s="27"/>
      <c r="DG286" s="27"/>
      <c r="DH286" s="27"/>
      <c r="DI286" s="27"/>
      <c r="DJ286" s="27"/>
      <c r="DK286" s="27"/>
      <c r="DL286" s="27"/>
      <c r="DM286" s="27"/>
      <c r="DN286" s="27"/>
    </row>
    <row r="287" spans="1:118" x14ac:dyDescent="0.2">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c r="CF287" s="27"/>
      <c r="CG287" s="27"/>
      <c r="CH287" s="27"/>
      <c r="CI287" s="27"/>
      <c r="CJ287" s="27"/>
      <c r="CK287" s="27"/>
      <c r="CL287" s="27"/>
      <c r="CM287" s="27"/>
      <c r="CN287" s="27"/>
      <c r="CO287" s="27"/>
      <c r="CP287" s="27"/>
      <c r="CQ287" s="27"/>
      <c r="CR287" s="27"/>
      <c r="CS287" s="27"/>
      <c r="CT287" s="27"/>
      <c r="CU287" s="27"/>
      <c r="CV287" s="27"/>
      <c r="CW287" s="27"/>
      <c r="CX287" s="27"/>
      <c r="CY287" s="27"/>
      <c r="CZ287" s="27"/>
      <c r="DA287" s="27"/>
      <c r="DB287" s="27"/>
      <c r="DC287" s="27"/>
      <c r="DD287" s="27"/>
      <c r="DE287" s="27"/>
      <c r="DF287" s="27"/>
      <c r="DG287" s="27"/>
      <c r="DH287" s="27"/>
      <c r="DI287" s="27"/>
      <c r="DJ287" s="27"/>
      <c r="DK287" s="27"/>
      <c r="DL287" s="27"/>
      <c r="DM287" s="27"/>
      <c r="DN287" s="27"/>
    </row>
    <row r="288" spans="1:118" x14ac:dyDescent="0.2">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c r="CF288" s="27"/>
      <c r="CG288" s="27"/>
      <c r="CH288" s="27"/>
      <c r="CI288" s="27"/>
      <c r="CJ288" s="27"/>
      <c r="CK288" s="27"/>
      <c r="CL288" s="27"/>
      <c r="CM288" s="27"/>
      <c r="CN288" s="27"/>
      <c r="CO288" s="27"/>
      <c r="CP288" s="27"/>
      <c r="CQ288" s="27"/>
      <c r="CR288" s="27"/>
      <c r="CS288" s="27"/>
      <c r="CT288" s="27"/>
      <c r="CU288" s="27"/>
      <c r="CV288" s="27"/>
      <c r="CW288" s="27"/>
      <c r="CX288" s="27"/>
      <c r="CY288" s="27"/>
      <c r="CZ288" s="27"/>
      <c r="DA288" s="27"/>
      <c r="DB288" s="27"/>
      <c r="DC288" s="27"/>
      <c r="DD288" s="27"/>
      <c r="DE288" s="27"/>
      <c r="DF288" s="27"/>
      <c r="DG288" s="27"/>
      <c r="DH288" s="27"/>
      <c r="DI288" s="27"/>
      <c r="DJ288" s="27"/>
      <c r="DK288" s="27"/>
      <c r="DL288" s="27"/>
      <c r="DM288" s="27"/>
      <c r="DN288" s="27"/>
    </row>
    <row r="289" spans="1:118" x14ac:dyDescent="0.2">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c r="CF289" s="27"/>
      <c r="CG289" s="27"/>
      <c r="CH289" s="27"/>
      <c r="CI289" s="27"/>
      <c r="CJ289" s="27"/>
      <c r="CK289" s="27"/>
      <c r="CL289" s="27"/>
      <c r="CM289" s="27"/>
      <c r="CN289" s="27"/>
      <c r="CO289" s="27"/>
      <c r="CP289" s="27"/>
      <c r="CQ289" s="27"/>
      <c r="CR289" s="27"/>
      <c r="CS289" s="27"/>
      <c r="CT289" s="27"/>
      <c r="CU289" s="27"/>
      <c r="CV289" s="27"/>
      <c r="CW289" s="27"/>
      <c r="CX289" s="27"/>
      <c r="CY289" s="27"/>
      <c r="CZ289" s="27"/>
      <c r="DA289" s="27"/>
      <c r="DB289" s="27"/>
      <c r="DC289" s="27"/>
      <c r="DD289" s="27"/>
      <c r="DE289" s="27"/>
      <c r="DF289" s="27"/>
      <c r="DG289" s="27"/>
      <c r="DH289" s="27"/>
      <c r="DI289" s="27"/>
      <c r="DJ289" s="27"/>
      <c r="DK289" s="27"/>
      <c r="DL289" s="27"/>
      <c r="DM289" s="27"/>
      <c r="DN289" s="27"/>
    </row>
    <row r="290" spans="1:118" x14ac:dyDescent="0.2">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c r="CF290" s="27"/>
      <c r="CG290" s="27"/>
      <c r="CH290" s="27"/>
      <c r="CI290" s="27"/>
      <c r="CJ290" s="27"/>
      <c r="CK290" s="27"/>
      <c r="CL290" s="27"/>
      <c r="CM290" s="27"/>
      <c r="CN290" s="27"/>
      <c r="CO290" s="27"/>
      <c r="CP290" s="27"/>
      <c r="CQ290" s="27"/>
      <c r="CR290" s="27"/>
      <c r="CS290" s="27"/>
      <c r="CT290" s="27"/>
      <c r="CU290" s="27"/>
      <c r="CV290" s="27"/>
      <c r="CW290" s="27"/>
      <c r="CX290" s="27"/>
      <c r="CY290" s="27"/>
      <c r="CZ290" s="27"/>
      <c r="DA290" s="27"/>
      <c r="DB290" s="27"/>
      <c r="DC290" s="27"/>
      <c r="DD290" s="27"/>
      <c r="DE290" s="27"/>
      <c r="DF290" s="27"/>
      <c r="DG290" s="27"/>
      <c r="DH290" s="27"/>
      <c r="DI290" s="27"/>
      <c r="DJ290" s="27"/>
      <c r="DK290" s="27"/>
      <c r="DL290" s="27"/>
      <c r="DM290" s="27"/>
      <c r="DN290" s="27"/>
    </row>
    <row r="291" spans="1:118" x14ac:dyDescent="0.2">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c r="CF291" s="27"/>
      <c r="CG291" s="27"/>
      <c r="CH291" s="27"/>
      <c r="CI291" s="27"/>
      <c r="CJ291" s="27"/>
      <c r="CK291" s="27"/>
      <c r="CL291" s="27"/>
      <c r="CM291" s="27"/>
      <c r="CN291" s="27"/>
      <c r="CO291" s="27"/>
      <c r="CP291" s="27"/>
      <c r="CQ291" s="27"/>
      <c r="CR291" s="27"/>
      <c r="CS291" s="27"/>
      <c r="CT291" s="27"/>
      <c r="CU291" s="27"/>
      <c r="CV291" s="27"/>
      <c r="CW291" s="27"/>
      <c r="CX291" s="27"/>
      <c r="CY291" s="27"/>
      <c r="CZ291" s="27"/>
      <c r="DA291" s="27"/>
      <c r="DB291" s="27"/>
      <c r="DC291" s="27"/>
      <c r="DD291" s="27"/>
      <c r="DE291" s="27"/>
      <c r="DF291" s="27"/>
      <c r="DG291" s="27"/>
      <c r="DH291" s="27"/>
      <c r="DI291" s="27"/>
      <c r="DJ291" s="27"/>
      <c r="DK291" s="27"/>
      <c r="DL291" s="27"/>
      <c r="DM291" s="27"/>
      <c r="DN291" s="27"/>
    </row>
    <row r="292" spans="1:118" x14ac:dyDescent="0.2">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row>
    <row r="293" spans="1:118" x14ac:dyDescent="0.2">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row>
    <row r="294" spans="1:118" x14ac:dyDescent="0.2">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row>
    <row r="295" spans="1:118" x14ac:dyDescent="0.2">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row>
    <row r="296" spans="1:118" x14ac:dyDescent="0.2">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row>
    <row r="297" spans="1:118" x14ac:dyDescent="0.2">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row>
    <row r="298" spans="1:118" x14ac:dyDescent="0.2">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row>
    <row r="299" spans="1:118" x14ac:dyDescent="0.2">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row>
    <row r="300" spans="1:118" x14ac:dyDescent="0.2">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row>
    <row r="301" spans="1:118" x14ac:dyDescent="0.2">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row>
    <row r="302" spans="1:118" x14ac:dyDescent="0.2">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row>
    <row r="303" spans="1:118" x14ac:dyDescent="0.2">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row>
    <row r="304" spans="1:118" x14ac:dyDescent="0.2">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row>
    <row r="305" spans="1:118" x14ac:dyDescent="0.2">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row>
    <row r="306" spans="1:118" x14ac:dyDescent="0.2">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row>
    <row r="307" spans="1:118" x14ac:dyDescent="0.2">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row>
    <row r="308" spans="1:118" x14ac:dyDescent="0.2">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row>
    <row r="309" spans="1:118" x14ac:dyDescent="0.2">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row>
    <row r="310" spans="1:118" x14ac:dyDescent="0.2">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row>
    <row r="311" spans="1:118" x14ac:dyDescent="0.2">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row>
    <row r="312" spans="1:118" x14ac:dyDescent="0.2">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row>
    <row r="313" spans="1:118" x14ac:dyDescent="0.2">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row>
    <row r="314" spans="1:118" x14ac:dyDescent="0.2">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row>
    <row r="315" spans="1:118" x14ac:dyDescent="0.2">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row>
    <row r="316" spans="1:118" x14ac:dyDescent="0.2">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row>
    <row r="317" spans="1:118" x14ac:dyDescent="0.2">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row>
    <row r="318" spans="1:118" x14ac:dyDescent="0.2">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row>
    <row r="319" spans="1:118" x14ac:dyDescent="0.2">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row>
    <row r="320" spans="1:118" x14ac:dyDescent="0.2">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row>
    <row r="321" spans="1:118" x14ac:dyDescent="0.2">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row>
    <row r="322" spans="1:118" x14ac:dyDescent="0.2">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row>
    <row r="323" spans="1:118" x14ac:dyDescent="0.2">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row>
    <row r="324" spans="1:118" x14ac:dyDescent="0.2">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row>
    <row r="325" spans="1:118" x14ac:dyDescent="0.2">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row>
    <row r="326" spans="1:118" x14ac:dyDescent="0.2">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row>
    <row r="327" spans="1:118" x14ac:dyDescent="0.2">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row>
    <row r="328" spans="1:118" x14ac:dyDescent="0.2">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row>
    <row r="329" spans="1:118" x14ac:dyDescent="0.2">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row>
    <row r="330" spans="1:118" x14ac:dyDescent="0.2">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row>
    <row r="331" spans="1:118" x14ac:dyDescent="0.2">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row>
    <row r="332" spans="1:118" x14ac:dyDescent="0.2">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row>
    <row r="333" spans="1:118" x14ac:dyDescent="0.2">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row>
    <row r="334" spans="1:118" x14ac:dyDescent="0.2">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row>
    <row r="335" spans="1:118" x14ac:dyDescent="0.2">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row>
    <row r="336" spans="1:118" x14ac:dyDescent="0.2">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row>
    <row r="337" spans="1:118" x14ac:dyDescent="0.2">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row>
    <row r="338" spans="1:118" x14ac:dyDescent="0.2">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row>
    <row r="339" spans="1:118" x14ac:dyDescent="0.2">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row>
    <row r="340" spans="1:118" x14ac:dyDescent="0.2">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row>
    <row r="341" spans="1:118" x14ac:dyDescent="0.2">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row>
    <row r="342" spans="1:118" x14ac:dyDescent="0.2">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row>
    <row r="343" spans="1:118" x14ac:dyDescent="0.2">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row>
    <row r="344" spans="1:118" x14ac:dyDescent="0.2">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row>
    <row r="345" spans="1:118" x14ac:dyDescent="0.2">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row>
    <row r="346" spans="1:118" x14ac:dyDescent="0.2">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row>
    <row r="347" spans="1:118" x14ac:dyDescent="0.2">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row>
    <row r="348" spans="1:118" x14ac:dyDescent="0.2">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row>
    <row r="349" spans="1:118" x14ac:dyDescent="0.2">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row>
    <row r="350" spans="1:118" x14ac:dyDescent="0.2">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row>
    <row r="351" spans="1:118" x14ac:dyDescent="0.2">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row>
    <row r="352" spans="1:118" x14ac:dyDescent="0.2">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row>
    <row r="353" spans="1:118" x14ac:dyDescent="0.2">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row>
    <row r="354" spans="1:118" x14ac:dyDescent="0.2">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row>
    <row r="355" spans="1:118" x14ac:dyDescent="0.2">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row>
    <row r="356" spans="1:118" x14ac:dyDescent="0.2">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row>
    <row r="357" spans="1:118" x14ac:dyDescent="0.2">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row>
    <row r="358" spans="1:118" x14ac:dyDescent="0.2">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row>
    <row r="359" spans="1:118" x14ac:dyDescent="0.2">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row>
    <row r="360" spans="1:118" x14ac:dyDescent="0.2">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row>
    <row r="361" spans="1:118" x14ac:dyDescent="0.2">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row>
    <row r="362" spans="1:118" x14ac:dyDescent="0.2">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row>
    <row r="363" spans="1:118" x14ac:dyDescent="0.2">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row>
    <row r="364" spans="1:118" x14ac:dyDescent="0.2">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row>
    <row r="365" spans="1:118" x14ac:dyDescent="0.2">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row>
    <row r="366" spans="1:118" x14ac:dyDescent="0.2">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row>
    <row r="367" spans="1:118" x14ac:dyDescent="0.2">
      <c r="A367" s="27"/>
      <c r="B367" s="27"/>
      <c r="C367" s="27"/>
      <c r="D367" s="27"/>
      <c r="E367" s="27"/>
      <c r="F367" s="27"/>
      <c r="G367" s="27"/>
      <c r="H367" s="27"/>
      <c r="I367" s="27"/>
      <c r="J367" s="27"/>
      <c r="K367" s="27"/>
      <c r="L367" s="27"/>
      <c r="M367" s="27"/>
      <c r="N367" s="27"/>
      <c r="O367" s="27"/>
      <c r="P367" s="27"/>
      <c r="Q367" s="27"/>
      <c r="R367" s="27"/>
      <c r="S367" s="27"/>
      <c r="T367" s="27"/>
      <c r="U367" s="27"/>
      <c r="V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row>
    <row r="368" spans="1:118" x14ac:dyDescent="0.2">
      <c r="A368" s="27"/>
      <c r="B368" s="27"/>
      <c r="C368" s="27"/>
      <c r="D368" s="27"/>
      <c r="E368" s="27"/>
      <c r="F368" s="27"/>
      <c r="G368" s="27"/>
      <c r="H368" s="27"/>
      <c r="I368" s="27"/>
      <c r="J368" s="27"/>
      <c r="K368" s="27"/>
      <c r="L368" s="27"/>
      <c r="M368" s="27"/>
      <c r="N368" s="27"/>
      <c r="O368" s="27"/>
      <c r="P368" s="27"/>
      <c r="Q368" s="27"/>
      <c r="R368" s="27"/>
      <c r="S368" s="27"/>
      <c r="T368" s="27"/>
      <c r="U368" s="27"/>
      <c r="V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row>
    <row r="369" spans="1:118" x14ac:dyDescent="0.2">
      <c r="A369" s="27"/>
      <c r="B369" s="27"/>
      <c r="C369" s="27"/>
      <c r="D369" s="27"/>
      <c r="E369" s="27"/>
      <c r="F369" s="27"/>
      <c r="G369" s="27"/>
      <c r="H369" s="27"/>
      <c r="I369" s="27"/>
      <c r="J369" s="27"/>
      <c r="K369" s="27"/>
      <c r="L369" s="27"/>
      <c r="M369" s="27"/>
      <c r="N369" s="27"/>
      <c r="O369" s="27"/>
      <c r="P369" s="27"/>
      <c r="Q369" s="27"/>
      <c r="R369" s="27"/>
      <c r="S369" s="27"/>
      <c r="T369" s="27"/>
      <c r="U369" s="27"/>
      <c r="V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row>
    <row r="370" spans="1:118" x14ac:dyDescent="0.2">
      <c r="A370" s="27"/>
      <c r="B370" s="27"/>
      <c r="C370" s="27"/>
      <c r="D370" s="27"/>
      <c r="E370" s="27"/>
      <c r="F370" s="27"/>
      <c r="G370" s="27"/>
      <c r="H370" s="27"/>
      <c r="I370" s="27"/>
      <c r="J370" s="27"/>
      <c r="K370" s="27"/>
      <c r="L370" s="27"/>
      <c r="M370" s="27"/>
      <c r="N370" s="27"/>
      <c r="O370" s="27"/>
      <c r="P370" s="27"/>
      <c r="Q370" s="27"/>
      <c r="R370" s="27"/>
      <c r="S370" s="27"/>
      <c r="T370" s="27"/>
      <c r="U370" s="27"/>
      <c r="V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row>
    <row r="371" spans="1:118" x14ac:dyDescent="0.2">
      <c r="A371" s="27"/>
      <c r="B371" s="27"/>
      <c r="C371" s="27"/>
      <c r="D371" s="27"/>
      <c r="E371" s="27"/>
      <c r="F371" s="27"/>
      <c r="G371" s="27"/>
      <c r="H371" s="27"/>
      <c r="I371" s="27"/>
      <c r="J371" s="27"/>
      <c r="K371" s="27"/>
      <c r="L371" s="27"/>
      <c r="M371" s="27"/>
      <c r="N371" s="27"/>
      <c r="O371" s="27"/>
      <c r="P371" s="27"/>
      <c r="Q371" s="27"/>
      <c r="R371" s="27"/>
      <c r="S371" s="27"/>
      <c r="T371" s="27"/>
      <c r="U371" s="27"/>
      <c r="V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row>
    <row r="372" spans="1:118" x14ac:dyDescent="0.2">
      <c r="A372" s="27"/>
      <c r="B372" s="27"/>
      <c r="C372" s="27"/>
      <c r="D372" s="27"/>
      <c r="E372" s="27"/>
      <c r="F372" s="27"/>
      <c r="G372" s="27"/>
      <c r="H372" s="27"/>
      <c r="I372" s="27"/>
      <c r="J372" s="27"/>
      <c r="K372" s="27"/>
      <c r="L372" s="27"/>
      <c r="M372" s="27"/>
      <c r="N372" s="27"/>
      <c r="O372" s="27"/>
      <c r="P372" s="27"/>
      <c r="Q372" s="27"/>
      <c r="R372" s="27"/>
      <c r="S372" s="27"/>
      <c r="T372" s="27"/>
      <c r="U372" s="27"/>
      <c r="V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row>
    <row r="373" spans="1:118" x14ac:dyDescent="0.2">
      <c r="A373" s="27"/>
      <c r="B373" s="27"/>
      <c r="C373" s="27"/>
      <c r="D373" s="27"/>
      <c r="E373" s="27"/>
      <c r="F373" s="27"/>
      <c r="G373" s="27"/>
      <c r="H373" s="27"/>
      <c r="I373" s="27"/>
      <c r="J373" s="27"/>
      <c r="K373" s="27"/>
      <c r="L373" s="27"/>
      <c r="M373" s="27"/>
      <c r="N373" s="27"/>
      <c r="O373" s="27"/>
      <c r="P373" s="27"/>
      <c r="Q373" s="27"/>
      <c r="R373" s="27"/>
      <c r="S373" s="27"/>
      <c r="T373" s="27"/>
      <c r="U373" s="27"/>
      <c r="V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row>
    <row r="374" spans="1:118" x14ac:dyDescent="0.2">
      <c r="A374" s="27"/>
      <c r="B374" s="27"/>
      <c r="C374" s="27"/>
      <c r="D374" s="27"/>
      <c r="E374" s="27"/>
      <c r="F374" s="27"/>
      <c r="G374" s="27"/>
      <c r="H374" s="27"/>
      <c r="I374" s="27"/>
      <c r="J374" s="27"/>
      <c r="K374" s="27"/>
      <c r="L374" s="27"/>
      <c r="M374" s="27"/>
      <c r="N374" s="27"/>
      <c r="O374" s="27"/>
      <c r="P374" s="27"/>
      <c r="Q374" s="27"/>
      <c r="R374" s="27"/>
      <c r="S374" s="27"/>
      <c r="T374" s="27"/>
      <c r="U374" s="27"/>
      <c r="V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row>
    <row r="375" spans="1:118" x14ac:dyDescent="0.2">
      <c r="A375" s="27"/>
      <c r="B375" s="27"/>
      <c r="C375" s="27"/>
      <c r="D375" s="27"/>
      <c r="E375" s="27"/>
      <c r="F375" s="27"/>
      <c r="G375" s="27"/>
      <c r="H375" s="27"/>
      <c r="I375" s="27"/>
      <c r="J375" s="27"/>
      <c r="K375" s="27"/>
      <c r="L375" s="27"/>
      <c r="M375" s="27"/>
      <c r="N375" s="27"/>
      <c r="O375" s="27"/>
      <c r="P375" s="27"/>
      <c r="Q375" s="27"/>
      <c r="R375" s="27"/>
      <c r="S375" s="27"/>
      <c r="T375" s="27"/>
      <c r="U375" s="27"/>
      <c r="V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row>
    <row r="376" spans="1:118" x14ac:dyDescent="0.2">
      <c r="A376" s="27"/>
      <c r="B376" s="27"/>
      <c r="C376" s="27"/>
      <c r="D376" s="27"/>
      <c r="E376" s="27"/>
      <c r="F376" s="27"/>
      <c r="G376" s="27"/>
      <c r="H376" s="27"/>
      <c r="I376" s="27"/>
      <c r="J376" s="27"/>
      <c r="K376" s="27"/>
      <c r="L376" s="27"/>
      <c r="M376" s="27"/>
      <c r="N376" s="27"/>
      <c r="O376" s="27"/>
      <c r="P376" s="27"/>
      <c r="Q376" s="27"/>
      <c r="R376" s="27"/>
      <c r="S376" s="27"/>
      <c r="T376" s="27"/>
      <c r="U376" s="27"/>
      <c r="V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row>
    <row r="377" spans="1:118" x14ac:dyDescent="0.2">
      <c r="A377" s="27"/>
      <c r="B377" s="27"/>
      <c r="C377" s="27"/>
      <c r="D377" s="27"/>
      <c r="E377" s="27"/>
      <c r="F377" s="27"/>
      <c r="G377" s="27"/>
      <c r="H377" s="27"/>
      <c r="I377" s="27"/>
      <c r="J377" s="27"/>
      <c r="K377" s="27"/>
      <c r="L377" s="27"/>
      <c r="M377" s="27"/>
      <c r="N377" s="27"/>
      <c r="O377" s="27"/>
      <c r="P377" s="27"/>
      <c r="Q377" s="27"/>
      <c r="R377" s="27"/>
      <c r="S377" s="27"/>
      <c r="T377" s="27"/>
      <c r="U377" s="27"/>
      <c r="V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row>
    <row r="378" spans="1:118" x14ac:dyDescent="0.2">
      <c r="A378" s="27"/>
      <c r="B378" s="27"/>
      <c r="C378" s="27"/>
      <c r="D378" s="27"/>
      <c r="E378" s="27"/>
      <c r="F378" s="27"/>
      <c r="G378" s="27"/>
      <c r="H378" s="27"/>
      <c r="I378" s="27"/>
      <c r="J378" s="27"/>
      <c r="K378" s="27"/>
      <c r="L378" s="27"/>
      <c r="M378" s="27"/>
      <c r="N378" s="27"/>
      <c r="O378" s="27"/>
      <c r="P378" s="27"/>
      <c r="Q378" s="27"/>
      <c r="R378" s="27"/>
      <c r="S378" s="27"/>
      <c r="T378" s="27"/>
      <c r="U378" s="27"/>
      <c r="V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row>
    <row r="379" spans="1:118" x14ac:dyDescent="0.2">
      <c r="A379" s="27"/>
      <c r="B379" s="27"/>
      <c r="C379" s="27"/>
      <c r="D379" s="27"/>
      <c r="E379" s="27"/>
      <c r="F379" s="27"/>
      <c r="G379" s="27"/>
      <c r="H379" s="27"/>
      <c r="I379" s="27"/>
      <c r="J379" s="27"/>
      <c r="K379" s="27"/>
      <c r="L379" s="27"/>
      <c r="M379" s="27"/>
      <c r="N379" s="27"/>
      <c r="O379" s="27"/>
      <c r="P379" s="27"/>
      <c r="Q379" s="27"/>
      <c r="R379" s="27"/>
      <c r="S379" s="27"/>
      <c r="T379" s="27"/>
      <c r="U379" s="27"/>
      <c r="V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row>
    <row r="380" spans="1:118" x14ac:dyDescent="0.2">
      <c r="A380" s="27"/>
      <c r="B380" s="27"/>
      <c r="C380" s="27"/>
      <c r="D380" s="27"/>
      <c r="E380" s="27"/>
      <c r="F380" s="27"/>
      <c r="G380" s="27"/>
      <c r="H380" s="27"/>
      <c r="I380" s="27"/>
      <c r="J380" s="27"/>
      <c r="K380" s="27"/>
      <c r="L380" s="27"/>
      <c r="M380" s="27"/>
      <c r="N380" s="27"/>
      <c r="O380" s="27"/>
      <c r="P380" s="27"/>
      <c r="Q380" s="27"/>
      <c r="R380" s="27"/>
      <c r="S380" s="27"/>
      <c r="T380" s="27"/>
      <c r="U380" s="27"/>
      <c r="V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row>
    <row r="381" spans="1:118" x14ac:dyDescent="0.2">
      <c r="A381" s="27"/>
      <c r="B381" s="27"/>
      <c r="C381" s="27"/>
      <c r="D381" s="27"/>
      <c r="E381" s="27"/>
      <c r="F381" s="27"/>
      <c r="G381" s="27"/>
      <c r="H381" s="27"/>
      <c r="I381" s="27"/>
      <c r="J381" s="27"/>
      <c r="K381" s="27"/>
      <c r="L381" s="27"/>
      <c r="M381" s="27"/>
      <c r="N381" s="27"/>
      <c r="O381" s="27"/>
      <c r="P381" s="27"/>
      <c r="Q381" s="27"/>
      <c r="R381" s="27"/>
      <c r="S381" s="27"/>
      <c r="T381" s="27"/>
      <c r="U381" s="27"/>
      <c r="V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row>
    <row r="382" spans="1:118" x14ac:dyDescent="0.2">
      <c r="A382" s="27"/>
      <c r="B382" s="27"/>
      <c r="C382" s="27"/>
      <c r="D382" s="27"/>
      <c r="E382" s="27"/>
      <c r="F382" s="27"/>
      <c r="G382" s="27"/>
      <c r="H382" s="27"/>
      <c r="I382" s="27"/>
      <c r="J382" s="27"/>
      <c r="K382" s="27"/>
      <c r="L382" s="27"/>
      <c r="M382" s="27"/>
      <c r="N382" s="27"/>
      <c r="O382" s="27"/>
      <c r="P382" s="27"/>
      <c r="Q382" s="27"/>
      <c r="R382" s="27"/>
      <c r="S382" s="27"/>
      <c r="T382" s="27"/>
      <c r="U382" s="27"/>
      <c r="V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row>
    <row r="383" spans="1:118" x14ac:dyDescent="0.2">
      <c r="A383" s="27"/>
      <c r="B383" s="27"/>
      <c r="C383" s="27"/>
      <c r="D383" s="27"/>
      <c r="E383" s="27"/>
      <c r="F383" s="27"/>
      <c r="G383" s="27"/>
      <c r="H383" s="27"/>
      <c r="I383" s="27"/>
      <c r="J383" s="27"/>
      <c r="K383" s="27"/>
      <c r="L383" s="27"/>
      <c r="M383" s="27"/>
      <c r="N383" s="27"/>
      <c r="O383" s="27"/>
      <c r="P383" s="27"/>
      <c r="Q383" s="27"/>
      <c r="R383" s="27"/>
      <c r="S383" s="27"/>
      <c r="T383" s="27"/>
      <c r="U383" s="27"/>
      <c r="V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row>
    <row r="384" spans="1:118" x14ac:dyDescent="0.2">
      <c r="A384" s="27"/>
      <c r="B384" s="27"/>
      <c r="C384" s="27"/>
      <c r="D384" s="27"/>
      <c r="E384" s="27"/>
      <c r="F384" s="27"/>
      <c r="G384" s="27"/>
      <c r="H384" s="27"/>
      <c r="I384" s="27"/>
      <c r="J384" s="27"/>
      <c r="K384" s="27"/>
      <c r="L384" s="27"/>
      <c r="M384" s="27"/>
      <c r="N384" s="27"/>
      <c r="O384" s="27"/>
      <c r="P384" s="27"/>
      <c r="Q384" s="27"/>
      <c r="R384" s="27"/>
      <c r="S384" s="27"/>
      <c r="T384" s="27"/>
      <c r="U384" s="27"/>
      <c r="V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row>
    <row r="385" spans="1:118" x14ac:dyDescent="0.2">
      <c r="A385" s="27"/>
      <c r="B385" s="27"/>
      <c r="C385" s="27"/>
      <c r="D385" s="27"/>
      <c r="E385" s="27"/>
      <c r="F385" s="27"/>
      <c r="G385" s="27"/>
      <c r="H385" s="27"/>
      <c r="I385" s="27"/>
      <c r="J385" s="27"/>
      <c r="K385" s="27"/>
      <c r="L385" s="27"/>
      <c r="M385" s="27"/>
      <c r="N385" s="27"/>
      <c r="O385" s="27"/>
      <c r="P385" s="27"/>
      <c r="Q385" s="27"/>
      <c r="R385" s="27"/>
      <c r="S385" s="27"/>
      <c r="T385" s="27"/>
      <c r="U385" s="27"/>
      <c r="V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row>
    <row r="386" spans="1:118" x14ac:dyDescent="0.2">
      <c r="A386" s="27"/>
      <c r="B386" s="27"/>
      <c r="C386" s="27"/>
      <c r="D386" s="27"/>
      <c r="E386" s="27"/>
      <c r="F386" s="27"/>
      <c r="G386" s="27"/>
      <c r="H386" s="27"/>
      <c r="I386" s="27"/>
      <c r="J386" s="27"/>
      <c r="K386" s="27"/>
      <c r="L386" s="27"/>
      <c r="M386" s="27"/>
      <c r="N386" s="27"/>
      <c r="O386" s="27"/>
      <c r="P386" s="27"/>
      <c r="Q386" s="27"/>
      <c r="R386" s="27"/>
      <c r="S386" s="27"/>
      <c r="T386" s="27"/>
      <c r="U386" s="27"/>
      <c r="V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row>
    <row r="387" spans="1:118" x14ac:dyDescent="0.2">
      <c r="A387" s="27"/>
      <c r="B387" s="27"/>
      <c r="C387" s="27"/>
      <c r="D387" s="27"/>
      <c r="E387" s="27"/>
      <c r="F387" s="27"/>
      <c r="G387" s="27"/>
      <c r="H387" s="27"/>
      <c r="I387" s="27"/>
      <c r="J387" s="27"/>
      <c r="K387" s="27"/>
      <c r="L387" s="27"/>
      <c r="M387" s="27"/>
      <c r="N387" s="27"/>
      <c r="O387" s="27"/>
      <c r="P387" s="27"/>
      <c r="Q387" s="27"/>
      <c r="R387" s="27"/>
      <c r="S387" s="27"/>
      <c r="T387" s="27"/>
      <c r="U387" s="27"/>
      <c r="V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row>
    <row r="388" spans="1:118" x14ac:dyDescent="0.2">
      <c r="A388" s="27"/>
      <c r="B388" s="27"/>
      <c r="C388" s="27"/>
      <c r="D388" s="27"/>
      <c r="E388" s="27"/>
      <c r="F388" s="27"/>
      <c r="G388" s="27"/>
      <c r="H388" s="27"/>
      <c r="I388" s="27"/>
      <c r="J388" s="27"/>
      <c r="K388" s="27"/>
      <c r="L388" s="27"/>
      <c r="M388" s="27"/>
      <c r="N388" s="27"/>
      <c r="O388" s="27"/>
      <c r="P388" s="27"/>
      <c r="Q388" s="27"/>
      <c r="R388" s="27"/>
      <c r="S388" s="27"/>
      <c r="T388" s="27"/>
      <c r="U388" s="27"/>
      <c r="V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row>
    <row r="389" spans="1:118" x14ac:dyDescent="0.2">
      <c r="A389" s="27"/>
      <c r="B389" s="27"/>
      <c r="C389" s="27"/>
      <c r="D389" s="27"/>
      <c r="E389" s="27"/>
      <c r="F389" s="27"/>
      <c r="G389" s="27"/>
      <c r="H389" s="27"/>
      <c r="I389" s="27"/>
      <c r="J389" s="27"/>
      <c r="K389" s="27"/>
      <c r="L389" s="27"/>
      <c r="M389" s="27"/>
      <c r="N389" s="27"/>
      <c r="O389" s="27"/>
      <c r="P389" s="27"/>
      <c r="Q389" s="27"/>
      <c r="R389" s="27"/>
      <c r="S389" s="27"/>
      <c r="T389" s="27"/>
      <c r="U389" s="27"/>
      <c r="V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row>
    <row r="390" spans="1:118" x14ac:dyDescent="0.2">
      <c r="A390" s="27"/>
      <c r="B390" s="27"/>
      <c r="C390" s="27"/>
      <c r="D390" s="27"/>
      <c r="E390" s="27"/>
      <c r="F390" s="27"/>
      <c r="G390" s="27"/>
      <c r="H390" s="27"/>
      <c r="I390" s="27"/>
      <c r="J390" s="27"/>
      <c r="K390" s="27"/>
      <c r="L390" s="27"/>
      <c r="M390" s="27"/>
      <c r="N390" s="27"/>
      <c r="O390" s="27"/>
      <c r="P390" s="27"/>
      <c r="Q390" s="27"/>
      <c r="R390" s="27"/>
      <c r="S390" s="27"/>
      <c r="T390" s="27"/>
      <c r="U390" s="27"/>
      <c r="V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row>
    <row r="391" spans="1:118" x14ac:dyDescent="0.2">
      <c r="A391" s="27"/>
      <c r="B391" s="27"/>
      <c r="C391" s="27"/>
      <c r="D391" s="27"/>
      <c r="E391" s="27"/>
      <c r="F391" s="27"/>
      <c r="G391" s="27"/>
      <c r="H391" s="27"/>
      <c r="I391" s="27"/>
      <c r="J391" s="27"/>
      <c r="K391" s="27"/>
      <c r="L391" s="27"/>
      <c r="M391" s="27"/>
      <c r="N391" s="27"/>
      <c r="O391" s="27"/>
      <c r="P391" s="27"/>
      <c r="Q391" s="27"/>
      <c r="R391" s="27"/>
      <c r="S391" s="27"/>
      <c r="T391" s="27"/>
      <c r="U391" s="27"/>
      <c r="V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row>
    <row r="392" spans="1:118" x14ac:dyDescent="0.2">
      <c r="A392" s="27"/>
      <c r="B392" s="27"/>
      <c r="C392" s="27"/>
      <c r="D392" s="27"/>
      <c r="E392" s="27"/>
      <c r="F392" s="27"/>
      <c r="G392" s="27"/>
      <c r="H392" s="27"/>
      <c r="I392" s="27"/>
      <c r="J392" s="27"/>
      <c r="K392" s="27"/>
      <c r="L392" s="27"/>
      <c r="M392" s="27"/>
      <c r="N392" s="27"/>
      <c r="O392" s="27"/>
      <c r="P392" s="27"/>
      <c r="Q392" s="27"/>
      <c r="R392" s="27"/>
      <c r="S392" s="27"/>
      <c r="T392" s="27"/>
      <c r="U392" s="27"/>
      <c r="V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row>
    <row r="393" spans="1:118" x14ac:dyDescent="0.2">
      <c r="A393" s="27"/>
      <c r="B393" s="27"/>
      <c r="C393" s="27"/>
      <c r="D393" s="27"/>
      <c r="E393" s="27"/>
      <c r="F393" s="27"/>
      <c r="G393" s="27"/>
      <c r="H393" s="27"/>
      <c r="I393" s="27"/>
      <c r="J393" s="27"/>
      <c r="K393" s="27"/>
      <c r="L393" s="27"/>
      <c r="M393" s="27"/>
      <c r="N393" s="27"/>
      <c r="O393" s="27"/>
      <c r="P393" s="27"/>
      <c r="Q393" s="27"/>
      <c r="R393" s="27"/>
      <c r="S393" s="27"/>
      <c r="T393" s="27"/>
      <c r="U393" s="27"/>
      <c r="V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row>
    <row r="394" spans="1:118" x14ac:dyDescent="0.2">
      <c r="A394" s="27"/>
      <c r="B394" s="27"/>
      <c r="C394" s="27"/>
      <c r="D394" s="27"/>
      <c r="E394" s="27"/>
      <c r="F394" s="27"/>
      <c r="G394" s="27"/>
      <c r="H394" s="27"/>
      <c r="I394" s="27"/>
      <c r="J394" s="27"/>
      <c r="K394" s="27"/>
      <c r="L394" s="27"/>
      <c r="M394" s="27"/>
      <c r="N394" s="27"/>
      <c r="O394" s="27"/>
      <c r="P394" s="27"/>
      <c r="Q394" s="27"/>
      <c r="R394" s="27"/>
      <c r="S394" s="27"/>
      <c r="T394" s="27"/>
      <c r="U394" s="27"/>
      <c r="V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row>
    <row r="395" spans="1:118" x14ac:dyDescent="0.2">
      <c r="A395" s="27"/>
      <c r="B395" s="27"/>
      <c r="C395" s="27"/>
      <c r="D395" s="27"/>
      <c r="E395" s="27"/>
      <c r="F395" s="27"/>
      <c r="G395" s="27"/>
      <c r="H395" s="27"/>
      <c r="I395" s="27"/>
      <c r="J395" s="27"/>
      <c r="K395" s="27"/>
      <c r="L395" s="27"/>
      <c r="M395" s="27"/>
      <c r="N395" s="27"/>
      <c r="O395" s="27"/>
      <c r="P395" s="27"/>
      <c r="Q395" s="27"/>
      <c r="R395" s="27"/>
      <c r="S395" s="27"/>
      <c r="T395" s="27"/>
      <c r="U395" s="27"/>
      <c r="V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row>
    <row r="396" spans="1:118" x14ac:dyDescent="0.2">
      <c r="A396" s="27"/>
      <c r="B396" s="27"/>
      <c r="C396" s="27"/>
      <c r="D396" s="27"/>
      <c r="E396" s="27"/>
      <c r="F396" s="27"/>
      <c r="G396" s="27"/>
      <c r="H396" s="27"/>
      <c r="I396" s="27"/>
      <c r="J396" s="27"/>
      <c r="K396" s="27"/>
      <c r="L396" s="27"/>
      <c r="M396" s="27"/>
      <c r="N396" s="27"/>
      <c r="O396" s="27"/>
      <c r="P396" s="27"/>
      <c r="Q396" s="27"/>
      <c r="R396" s="27"/>
      <c r="S396" s="27"/>
      <c r="T396" s="27"/>
      <c r="U396" s="27"/>
      <c r="V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row>
    <row r="397" spans="1:118" x14ac:dyDescent="0.2">
      <c r="A397" s="27"/>
      <c r="B397" s="27"/>
      <c r="C397" s="27"/>
      <c r="D397" s="27"/>
      <c r="E397" s="27"/>
      <c r="F397" s="27"/>
      <c r="G397" s="27"/>
      <c r="H397" s="27"/>
      <c r="I397" s="27"/>
      <c r="J397" s="27"/>
      <c r="K397" s="27"/>
      <c r="L397" s="27"/>
      <c r="M397" s="27"/>
      <c r="N397" s="27"/>
      <c r="O397" s="27"/>
      <c r="P397" s="27"/>
      <c r="Q397" s="27"/>
      <c r="R397" s="27"/>
      <c r="S397" s="27"/>
      <c r="T397" s="27"/>
      <c r="U397" s="27"/>
      <c r="V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row>
    <row r="398" spans="1:118" x14ac:dyDescent="0.2">
      <c r="A398" s="27"/>
      <c r="B398" s="27"/>
      <c r="C398" s="27"/>
      <c r="D398" s="27"/>
      <c r="E398" s="27"/>
      <c r="F398" s="27"/>
      <c r="G398" s="27"/>
      <c r="H398" s="27"/>
      <c r="I398" s="27"/>
      <c r="J398" s="27"/>
      <c r="K398" s="27"/>
      <c r="L398" s="27"/>
      <c r="M398" s="27"/>
      <c r="N398" s="27"/>
      <c r="O398" s="27"/>
      <c r="P398" s="27"/>
      <c r="Q398" s="27"/>
      <c r="R398" s="27"/>
      <c r="S398" s="27"/>
      <c r="T398" s="27"/>
      <c r="U398" s="27"/>
      <c r="V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row>
    <row r="399" spans="1:118" x14ac:dyDescent="0.2">
      <c r="A399" s="27"/>
      <c r="B399" s="27"/>
      <c r="C399" s="27"/>
      <c r="D399" s="27"/>
      <c r="E399" s="27"/>
      <c r="F399" s="27"/>
      <c r="G399" s="27"/>
      <c r="H399" s="27"/>
      <c r="I399" s="27"/>
      <c r="J399" s="27"/>
      <c r="K399" s="27"/>
      <c r="L399" s="27"/>
      <c r="M399" s="27"/>
      <c r="N399" s="27"/>
      <c r="O399" s="27"/>
      <c r="P399" s="27"/>
      <c r="Q399" s="27"/>
      <c r="R399" s="27"/>
      <c r="S399" s="27"/>
      <c r="T399" s="27"/>
      <c r="U399" s="27"/>
      <c r="V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row>
    <row r="400" spans="1:118" x14ac:dyDescent="0.2">
      <c r="A400" s="27"/>
      <c r="B400" s="27"/>
      <c r="C400" s="27"/>
      <c r="D400" s="27"/>
      <c r="E400" s="27"/>
      <c r="F400" s="27"/>
      <c r="G400" s="27"/>
      <c r="H400" s="27"/>
      <c r="I400" s="27"/>
      <c r="J400" s="27"/>
      <c r="K400" s="27"/>
      <c r="L400" s="27"/>
      <c r="M400" s="27"/>
      <c r="N400" s="27"/>
      <c r="O400" s="27"/>
      <c r="P400" s="27"/>
      <c r="Q400" s="27"/>
      <c r="R400" s="27"/>
      <c r="S400" s="27"/>
      <c r="T400" s="27"/>
      <c r="U400" s="27"/>
      <c r="V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row>
    <row r="401" spans="1:118" x14ac:dyDescent="0.2">
      <c r="A401" s="27"/>
      <c r="B401" s="27"/>
      <c r="C401" s="27"/>
      <c r="D401" s="27"/>
      <c r="E401" s="27"/>
      <c r="F401" s="27"/>
      <c r="G401" s="27"/>
      <c r="H401" s="27"/>
      <c r="I401" s="27"/>
      <c r="J401" s="27"/>
      <c r="K401" s="27"/>
      <c r="L401" s="27"/>
      <c r="M401" s="27"/>
      <c r="N401" s="27"/>
      <c r="O401" s="27"/>
      <c r="P401" s="27"/>
      <c r="Q401" s="27"/>
      <c r="R401" s="27"/>
      <c r="S401" s="27"/>
      <c r="T401" s="27"/>
      <c r="U401" s="27"/>
      <c r="V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row>
    <row r="402" spans="1:118" x14ac:dyDescent="0.2">
      <c r="A402" s="27"/>
      <c r="B402" s="27"/>
      <c r="C402" s="27"/>
      <c r="D402" s="27"/>
      <c r="E402" s="27"/>
      <c r="F402" s="27"/>
      <c r="G402" s="27"/>
      <c r="H402" s="27"/>
      <c r="I402" s="27"/>
      <c r="J402" s="27"/>
      <c r="K402" s="27"/>
      <c r="L402" s="27"/>
      <c r="M402" s="27"/>
      <c r="N402" s="27"/>
      <c r="O402" s="27"/>
      <c r="P402" s="27"/>
      <c r="Q402" s="27"/>
      <c r="R402" s="27"/>
      <c r="S402" s="27"/>
      <c r="T402" s="27"/>
      <c r="U402" s="27"/>
      <c r="V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row>
    <row r="403" spans="1:118" x14ac:dyDescent="0.2">
      <c r="A403" s="27"/>
      <c r="B403" s="27"/>
      <c r="C403" s="27"/>
      <c r="D403" s="27"/>
      <c r="E403" s="27"/>
      <c r="F403" s="27"/>
      <c r="G403" s="27"/>
      <c r="H403" s="27"/>
      <c r="I403" s="27"/>
      <c r="J403" s="27"/>
      <c r="K403" s="27"/>
      <c r="L403" s="27"/>
      <c r="M403" s="27"/>
      <c r="N403" s="27"/>
      <c r="O403" s="27"/>
      <c r="P403" s="27"/>
      <c r="Q403" s="27"/>
      <c r="R403" s="27"/>
      <c r="S403" s="27"/>
      <c r="T403" s="27"/>
      <c r="U403" s="27"/>
      <c r="V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row>
    <row r="404" spans="1:118" x14ac:dyDescent="0.2">
      <c r="A404" s="27"/>
      <c r="B404" s="27"/>
      <c r="C404" s="27"/>
      <c r="D404" s="27"/>
      <c r="E404" s="27"/>
      <c r="F404" s="27"/>
      <c r="G404" s="27"/>
      <c r="H404" s="27"/>
      <c r="I404" s="27"/>
      <c r="J404" s="27"/>
      <c r="K404" s="27"/>
      <c r="L404" s="27"/>
      <c r="M404" s="27"/>
      <c r="N404" s="27"/>
      <c r="O404" s="27"/>
      <c r="P404" s="27"/>
      <c r="Q404" s="27"/>
      <c r="R404" s="27"/>
      <c r="S404" s="27"/>
      <c r="T404" s="27"/>
      <c r="U404" s="27"/>
      <c r="V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row>
    <row r="405" spans="1:118" x14ac:dyDescent="0.2">
      <c r="A405" s="27"/>
      <c r="B405" s="27"/>
      <c r="C405" s="27"/>
      <c r="D405" s="27"/>
      <c r="E405" s="27"/>
      <c r="F405" s="27"/>
      <c r="G405" s="27"/>
      <c r="H405" s="27"/>
      <c r="I405" s="27"/>
      <c r="J405" s="27"/>
      <c r="K405" s="27"/>
      <c r="L405" s="27"/>
      <c r="M405" s="27"/>
      <c r="N405" s="27"/>
      <c r="O405" s="27"/>
      <c r="P405" s="27"/>
      <c r="Q405" s="27"/>
      <c r="R405" s="27"/>
      <c r="S405" s="27"/>
      <c r="T405" s="27"/>
      <c r="U405" s="27"/>
      <c r="V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row>
    <row r="406" spans="1:118" x14ac:dyDescent="0.2">
      <c r="A406" s="27"/>
      <c r="B406" s="27"/>
      <c r="C406" s="27"/>
      <c r="D406" s="27"/>
      <c r="E406" s="27"/>
      <c r="F406" s="27"/>
      <c r="G406" s="27"/>
      <c r="H406" s="27"/>
      <c r="I406" s="27"/>
      <c r="J406" s="27"/>
      <c r="K406" s="27"/>
      <c r="L406" s="27"/>
      <c r="M406" s="27"/>
      <c r="N406" s="27"/>
      <c r="O406" s="27"/>
      <c r="P406" s="27"/>
      <c r="Q406" s="27"/>
      <c r="R406" s="27"/>
      <c r="S406" s="27"/>
      <c r="T406" s="27"/>
      <c r="U406" s="27"/>
      <c r="V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row>
    <row r="407" spans="1:118" x14ac:dyDescent="0.2">
      <c r="A407" s="27"/>
      <c r="B407" s="27"/>
      <c r="C407" s="27"/>
      <c r="D407" s="27"/>
      <c r="E407" s="27"/>
      <c r="F407" s="27"/>
      <c r="G407" s="27"/>
      <c r="H407" s="27"/>
      <c r="I407" s="27"/>
      <c r="J407" s="27"/>
      <c r="K407" s="27"/>
      <c r="L407" s="27"/>
      <c r="M407" s="27"/>
      <c r="N407" s="27"/>
      <c r="O407" s="27"/>
      <c r="P407" s="27"/>
      <c r="Q407" s="27"/>
      <c r="R407" s="27"/>
      <c r="S407" s="27"/>
      <c r="T407" s="27"/>
      <c r="U407" s="27"/>
      <c r="V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row>
    <row r="408" spans="1:118" x14ac:dyDescent="0.2">
      <c r="A408" s="27"/>
      <c r="B408" s="27"/>
      <c r="C408" s="27"/>
      <c r="D408" s="27"/>
      <c r="E408" s="27"/>
      <c r="F408" s="27"/>
      <c r="G408" s="27"/>
      <c r="H408" s="27"/>
      <c r="I408" s="27"/>
      <c r="J408" s="27"/>
      <c r="K408" s="27"/>
      <c r="L408" s="27"/>
      <c r="M408" s="27"/>
      <c r="N408" s="27"/>
      <c r="O408" s="27"/>
      <c r="P408" s="27"/>
      <c r="Q408" s="27"/>
      <c r="R408" s="27"/>
      <c r="S408" s="27"/>
      <c r="T408" s="27"/>
      <c r="U408" s="27"/>
      <c r="V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row>
    <row r="409" spans="1:118" x14ac:dyDescent="0.2">
      <c r="A409" s="27"/>
      <c r="B409" s="27"/>
      <c r="C409" s="27"/>
      <c r="D409" s="27"/>
      <c r="E409" s="27"/>
      <c r="F409" s="27"/>
      <c r="G409" s="27"/>
      <c r="H409" s="27"/>
      <c r="I409" s="27"/>
      <c r="J409" s="27"/>
      <c r="K409" s="27"/>
      <c r="L409" s="27"/>
      <c r="M409" s="27"/>
      <c r="N409" s="27"/>
      <c r="O409" s="27"/>
      <c r="P409" s="27"/>
      <c r="Q409" s="27"/>
      <c r="R409" s="27"/>
      <c r="S409" s="27"/>
      <c r="T409" s="27"/>
      <c r="U409" s="27"/>
      <c r="V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row>
    <row r="410" spans="1:118" x14ac:dyDescent="0.2">
      <c r="A410" s="27"/>
      <c r="B410" s="27"/>
      <c r="C410" s="27"/>
      <c r="D410" s="27"/>
      <c r="E410" s="27"/>
      <c r="F410" s="27"/>
      <c r="G410" s="27"/>
      <c r="H410" s="27"/>
      <c r="I410" s="27"/>
      <c r="J410" s="27"/>
      <c r="K410" s="27"/>
      <c r="L410" s="27"/>
      <c r="M410" s="27"/>
      <c r="N410" s="27"/>
      <c r="O410" s="27"/>
      <c r="P410" s="27"/>
      <c r="Q410" s="27"/>
      <c r="R410" s="27"/>
      <c r="S410" s="27"/>
      <c r="T410" s="27"/>
      <c r="U410" s="27"/>
      <c r="V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row>
    <row r="411" spans="1:118" x14ac:dyDescent="0.2">
      <c r="A411" s="27"/>
      <c r="B411" s="27"/>
      <c r="C411" s="27"/>
      <c r="D411" s="27"/>
      <c r="E411" s="27"/>
      <c r="F411" s="27"/>
      <c r="G411" s="27"/>
      <c r="H411" s="27"/>
      <c r="I411" s="27"/>
      <c r="J411" s="27"/>
      <c r="K411" s="27"/>
      <c r="L411" s="27"/>
      <c r="M411" s="27"/>
      <c r="N411" s="27"/>
      <c r="O411" s="27"/>
      <c r="P411" s="27"/>
      <c r="Q411" s="27"/>
      <c r="R411" s="27"/>
      <c r="S411" s="27"/>
      <c r="T411" s="27"/>
      <c r="U411" s="27"/>
      <c r="V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row>
    <row r="412" spans="1:118" x14ac:dyDescent="0.2">
      <c r="A412" s="27"/>
      <c r="B412" s="27"/>
      <c r="C412" s="27"/>
      <c r="D412" s="27"/>
      <c r="E412" s="27"/>
      <c r="F412" s="27"/>
      <c r="G412" s="27"/>
      <c r="H412" s="27"/>
      <c r="I412" s="27"/>
      <c r="J412" s="27"/>
      <c r="K412" s="27"/>
      <c r="L412" s="27"/>
      <c r="M412" s="27"/>
      <c r="N412" s="27"/>
      <c r="O412" s="27"/>
      <c r="P412" s="27"/>
      <c r="Q412" s="27"/>
      <c r="R412" s="27"/>
      <c r="S412" s="27"/>
      <c r="T412" s="27"/>
      <c r="U412" s="27"/>
      <c r="V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row>
    <row r="413" spans="1:118" x14ac:dyDescent="0.2">
      <c r="A413" s="27"/>
      <c r="B413" s="27"/>
      <c r="C413" s="27"/>
      <c r="D413" s="27"/>
      <c r="E413" s="27"/>
      <c r="F413" s="27"/>
      <c r="G413" s="27"/>
      <c r="H413" s="27"/>
      <c r="I413" s="27"/>
      <c r="J413" s="27"/>
      <c r="K413" s="27"/>
      <c r="L413" s="27"/>
      <c r="M413" s="27"/>
      <c r="N413" s="27"/>
      <c r="O413" s="27"/>
      <c r="P413" s="27"/>
      <c r="Q413" s="27"/>
      <c r="R413" s="27"/>
      <c r="S413" s="27"/>
      <c r="T413" s="27"/>
      <c r="U413" s="27"/>
      <c r="V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row>
    <row r="414" spans="1:118" x14ac:dyDescent="0.2">
      <c r="A414" s="27"/>
      <c r="B414" s="27"/>
      <c r="C414" s="27"/>
      <c r="D414" s="27"/>
      <c r="E414" s="27"/>
      <c r="F414" s="27"/>
      <c r="G414" s="27"/>
      <c r="H414" s="27"/>
      <c r="I414" s="27"/>
      <c r="J414" s="27"/>
      <c r="K414" s="27"/>
      <c r="L414" s="27"/>
      <c r="M414" s="27"/>
      <c r="N414" s="27"/>
      <c r="O414" s="27"/>
      <c r="P414" s="27"/>
      <c r="Q414" s="27"/>
      <c r="R414" s="27"/>
      <c r="S414" s="27"/>
      <c r="T414" s="27"/>
      <c r="U414" s="27"/>
      <c r="V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row>
    <row r="415" spans="1:118" x14ac:dyDescent="0.2">
      <c r="A415" s="27"/>
      <c r="B415" s="27"/>
      <c r="C415" s="27"/>
      <c r="D415" s="27"/>
      <c r="E415" s="27"/>
      <c r="F415" s="27"/>
      <c r="G415" s="27"/>
      <c r="H415" s="27"/>
      <c r="I415" s="27"/>
      <c r="J415" s="27"/>
      <c r="K415" s="27"/>
      <c r="L415" s="27"/>
      <c r="M415" s="27"/>
      <c r="N415" s="27"/>
      <c r="O415" s="27"/>
      <c r="P415" s="27"/>
      <c r="Q415" s="27"/>
      <c r="R415" s="27"/>
      <c r="S415" s="27"/>
      <c r="T415" s="27"/>
      <c r="U415" s="27"/>
      <c r="V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row>
    <row r="416" spans="1:118" x14ac:dyDescent="0.2">
      <c r="A416" s="27"/>
      <c r="B416" s="27"/>
      <c r="C416" s="27"/>
      <c r="D416" s="27"/>
      <c r="E416" s="27"/>
      <c r="F416" s="27"/>
      <c r="G416" s="27"/>
      <c r="H416" s="27"/>
      <c r="I416" s="27"/>
      <c r="J416" s="27"/>
      <c r="K416" s="27"/>
      <c r="L416" s="27"/>
      <c r="M416" s="27"/>
      <c r="N416" s="27"/>
      <c r="O416" s="27"/>
      <c r="P416" s="27"/>
      <c r="Q416" s="27"/>
      <c r="R416" s="27"/>
      <c r="S416" s="27"/>
      <c r="T416" s="27"/>
      <c r="U416" s="27"/>
      <c r="V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row>
    <row r="417" spans="1:118" x14ac:dyDescent="0.2">
      <c r="A417" s="27"/>
      <c r="B417" s="27"/>
      <c r="C417" s="27"/>
      <c r="D417" s="27"/>
      <c r="E417" s="27"/>
      <c r="F417" s="27"/>
      <c r="G417" s="27"/>
      <c r="H417" s="27"/>
      <c r="I417" s="27"/>
      <c r="J417" s="27"/>
      <c r="K417" s="27"/>
      <c r="L417" s="27"/>
      <c r="M417" s="27"/>
      <c r="N417" s="27"/>
      <c r="O417" s="27"/>
      <c r="P417" s="27"/>
      <c r="Q417" s="27"/>
      <c r="R417" s="27"/>
      <c r="S417" s="27"/>
      <c r="T417" s="27"/>
      <c r="U417" s="27"/>
      <c r="V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row>
    <row r="418" spans="1:118" x14ac:dyDescent="0.2">
      <c r="A418" s="27"/>
      <c r="B418" s="27"/>
      <c r="C418" s="27"/>
      <c r="D418" s="27"/>
      <c r="E418" s="27"/>
      <c r="F418" s="27"/>
      <c r="G418" s="27"/>
      <c r="H418" s="27"/>
      <c r="I418" s="27"/>
      <c r="J418" s="27"/>
      <c r="K418" s="27"/>
      <c r="L418" s="27"/>
      <c r="M418" s="27"/>
      <c r="N418" s="27"/>
      <c r="O418" s="27"/>
      <c r="P418" s="27"/>
      <c r="Q418" s="27"/>
      <c r="R418" s="27"/>
      <c r="S418" s="27"/>
      <c r="T418" s="27"/>
      <c r="U418" s="27"/>
      <c r="V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row>
    <row r="419" spans="1:118" x14ac:dyDescent="0.2">
      <c r="A419" s="27"/>
      <c r="B419" s="27"/>
      <c r="C419" s="27"/>
      <c r="D419" s="27"/>
      <c r="E419" s="27"/>
      <c r="F419" s="27"/>
      <c r="G419" s="27"/>
      <c r="H419" s="27"/>
      <c r="I419" s="27"/>
      <c r="J419" s="27"/>
      <c r="K419" s="27"/>
      <c r="L419" s="27"/>
      <c r="M419" s="27"/>
      <c r="N419" s="27"/>
      <c r="O419" s="27"/>
      <c r="P419" s="27"/>
      <c r="Q419" s="27"/>
      <c r="R419" s="27"/>
      <c r="S419" s="27"/>
      <c r="T419" s="27"/>
      <c r="U419" s="27"/>
      <c r="V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row>
    <row r="420" spans="1:118" x14ac:dyDescent="0.2">
      <c r="A420" s="27"/>
      <c r="B420" s="27"/>
      <c r="C420" s="27"/>
      <c r="D420" s="27"/>
      <c r="E420" s="27"/>
      <c r="F420" s="27"/>
      <c r="G420" s="27"/>
      <c r="H420" s="27"/>
      <c r="I420" s="27"/>
      <c r="J420" s="27"/>
      <c r="K420" s="27"/>
      <c r="L420" s="27"/>
      <c r="M420" s="27"/>
      <c r="N420" s="27"/>
      <c r="O420" s="27"/>
      <c r="P420" s="27"/>
      <c r="Q420" s="27"/>
      <c r="R420" s="27"/>
      <c r="S420" s="27"/>
      <c r="T420" s="27"/>
      <c r="U420" s="27"/>
      <c r="V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row>
    <row r="421" spans="1:118" x14ac:dyDescent="0.2">
      <c r="A421" s="27"/>
      <c r="B421" s="27"/>
      <c r="C421" s="27"/>
      <c r="D421" s="27"/>
      <c r="E421" s="27"/>
      <c r="F421" s="27"/>
      <c r="G421" s="27"/>
      <c r="H421" s="27"/>
      <c r="I421" s="27"/>
      <c r="J421" s="27"/>
      <c r="K421" s="27"/>
      <c r="L421" s="27"/>
      <c r="M421" s="27"/>
      <c r="N421" s="27"/>
      <c r="O421" s="27"/>
      <c r="P421" s="27"/>
      <c r="Q421" s="27"/>
      <c r="R421" s="27"/>
      <c r="S421" s="27"/>
      <c r="T421" s="27"/>
      <c r="U421" s="27"/>
      <c r="V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row>
    <row r="422" spans="1:118" x14ac:dyDescent="0.2">
      <c r="A422" s="27"/>
      <c r="B422" s="27"/>
      <c r="C422" s="27"/>
      <c r="D422" s="27"/>
      <c r="E422" s="27"/>
      <c r="F422" s="27"/>
      <c r="G422" s="27"/>
      <c r="H422" s="27"/>
      <c r="I422" s="27"/>
      <c r="J422" s="27"/>
      <c r="K422" s="27"/>
      <c r="L422" s="27"/>
      <c r="M422" s="27"/>
      <c r="N422" s="27"/>
      <c r="O422" s="27"/>
      <c r="P422" s="27"/>
      <c r="Q422" s="27"/>
      <c r="R422" s="27"/>
      <c r="S422" s="27"/>
      <c r="T422" s="27"/>
      <c r="U422" s="27"/>
      <c r="V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row>
    <row r="423" spans="1:118" x14ac:dyDescent="0.2">
      <c r="A423" s="27"/>
      <c r="B423" s="27"/>
      <c r="C423" s="27"/>
      <c r="D423" s="27"/>
      <c r="E423" s="27"/>
      <c r="F423" s="27"/>
      <c r="G423" s="27"/>
      <c r="H423" s="27"/>
      <c r="I423" s="27"/>
      <c r="J423" s="27"/>
      <c r="K423" s="27"/>
      <c r="L423" s="27"/>
      <c r="M423" s="27"/>
      <c r="N423" s="27"/>
      <c r="O423" s="27"/>
      <c r="P423" s="27"/>
      <c r="Q423" s="27"/>
      <c r="R423" s="27"/>
      <c r="S423" s="27"/>
      <c r="T423" s="27"/>
      <c r="U423" s="27"/>
      <c r="V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row>
    <row r="424" spans="1:118" x14ac:dyDescent="0.2">
      <c r="A424" s="27"/>
      <c r="B424" s="27"/>
      <c r="C424" s="27"/>
      <c r="D424" s="27"/>
      <c r="E424" s="27"/>
      <c r="F424" s="27"/>
      <c r="G424" s="27"/>
      <c r="H424" s="27"/>
      <c r="I424" s="27"/>
      <c r="J424" s="27"/>
      <c r="K424" s="27"/>
      <c r="L424" s="27"/>
      <c r="M424" s="27"/>
      <c r="N424" s="27"/>
      <c r="O424" s="27"/>
      <c r="P424" s="27"/>
      <c r="Q424" s="27"/>
      <c r="R424" s="27"/>
      <c r="S424" s="27"/>
      <c r="T424" s="27"/>
      <c r="U424" s="27"/>
      <c r="V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row>
    <row r="425" spans="1:118" x14ac:dyDescent="0.2">
      <c r="A425" s="27"/>
      <c r="B425" s="27"/>
      <c r="C425" s="27"/>
      <c r="D425" s="27"/>
      <c r="E425" s="27"/>
      <c r="F425" s="27"/>
      <c r="G425" s="27"/>
      <c r="H425" s="27"/>
      <c r="I425" s="27"/>
      <c r="J425" s="27"/>
      <c r="K425" s="27"/>
      <c r="L425" s="27"/>
      <c r="M425" s="27"/>
      <c r="N425" s="27"/>
      <c r="O425" s="27"/>
      <c r="P425" s="27"/>
      <c r="Q425" s="27"/>
      <c r="R425" s="27"/>
      <c r="S425" s="27"/>
      <c r="T425" s="27"/>
      <c r="U425" s="27"/>
      <c r="V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row>
    <row r="426" spans="1:118" x14ac:dyDescent="0.2">
      <c r="A426" s="27"/>
      <c r="B426" s="27"/>
      <c r="C426" s="27"/>
      <c r="D426" s="27"/>
      <c r="E426" s="27"/>
      <c r="F426" s="27"/>
      <c r="G426" s="27"/>
      <c r="H426" s="27"/>
      <c r="I426" s="27"/>
      <c r="J426" s="27"/>
      <c r="K426" s="27"/>
      <c r="L426" s="27"/>
      <c r="M426" s="27"/>
      <c r="N426" s="27"/>
      <c r="O426" s="27"/>
      <c r="P426" s="27"/>
      <c r="Q426" s="27"/>
      <c r="R426" s="27"/>
      <c r="S426" s="27"/>
      <c r="T426" s="27"/>
      <c r="U426" s="27"/>
      <c r="V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row>
    <row r="427" spans="1:118" x14ac:dyDescent="0.2">
      <c r="A427" s="27"/>
      <c r="B427" s="27"/>
      <c r="C427" s="27"/>
      <c r="D427" s="27"/>
      <c r="E427" s="27"/>
      <c r="F427" s="27"/>
      <c r="G427" s="27"/>
      <c r="H427" s="27"/>
      <c r="I427" s="27"/>
      <c r="J427" s="27"/>
      <c r="K427" s="27"/>
      <c r="L427" s="27"/>
      <c r="M427" s="27"/>
      <c r="N427" s="27"/>
      <c r="O427" s="27"/>
      <c r="P427" s="27"/>
      <c r="Q427" s="27"/>
      <c r="R427" s="27"/>
      <c r="S427" s="27"/>
      <c r="T427" s="27"/>
      <c r="U427" s="27"/>
      <c r="V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row>
    <row r="428" spans="1:118" x14ac:dyDescent="0.2">
      <c r="A428" s="27"/>
      <c r="B428" s="27"/>
      <c r="C428" s="27"/>
      <c r="D428" s="27"/>
      <c r="E428" s="27"/>
      <c r="F428" s="27"/>
      <c r="G428" s="27"/>
      <c r="H428" s="27"/>
      <c r="I428" s="27"/>
      <c r="J428" s="27"/>
      <c r="K428" s="27"/>
      <c r="L428" s="27"/>
      <c r="M428" s="27"/>
      <c r="N428" s="27"/>
      <c r="O428" s="27"/>
      <c r="P428" s="27"/>
      <c r="Q428" s="27"/>
      <c r="R428" s="27"/>
      <c r="S428" s="27"/>
      <c r="T428" s="27"/>
      <c r="U428" s="27"/>
      <c r="V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row>
    <row r="429" spans="1:118" x14ac:dyDescent="0.2">
      <c r="A429" s="27"/>
      <c r="B429" s="27"/>
      <c r="C429" s="27"/>
      <c r="D429" s="27"/>
      <c r="E429" s="27"/>
      <c r="F429" s="27"/>
      <c r="G429" s="27"/>
      <c r="H429" s="27"/>
      <c r="I429" s="27"/>
      <c r="J429" s="27"/>
      <c r="K429" s="27"/>
      <c r="L429" s="27"/>
      <c r="M429" s="27"/>
      <c r="N429" s="27"/>
      <c r="O429" s="27"/>
      <c r="P429" s="27"/>
      <c r="Q429" s="27"/>
      <c r="R429" s="27"/>
      <c r="S429" s="27"/>
      <c r="T429" s="27"/>
      <c r="U429" s="27"/>
      <c r="V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row>
    <row r="430" spans="1:118" x14ac:dyDescent="0.2">
      <c r="A430" s="27"/>
      <c r="B430" s="27"/>
      <c r="C430" s="27"/>
      <c r="D430" s="27"/>
      <c r="E430" s="27"/>
      <c r="F430" s="27"/>
      <c r="G430" s="27"/>
      <c r="H430" s="27"/>
      <c r="I430" s="27"/>
      <c r="J430" s="27"/>
      <c r="K430" s="27"/>
      <c r="L430" s="27"/>
      <c r="M430" s="27"/>
      <c r="N430" s="27"/>
      <c r="O430" s="27"/>
      <c r="P430" s="27"/>
      <c r="Q430" s="27"/>
      <c r="R430" s="27"/>
      <c r="S430" s="27"/>
      <c r="T430" s="27"/>
      <c r="U430" s="27"/>
      <c r="V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row>
    <row r="431" spans="1:118" x14ac:dyDescent="0.2">
      <c r="A431" s="27"/>
      <c r="B431" s="27"/>
      <c r="C431" s="27"/>
      <c r="D431" s="27"/>
      <c r="E431" s="27"/>
      <c r="F431" s="27"/>
      <c r="G431" s="27"/>
      <c r="H431" s="27"/>
      <c r="I431" s="27"/>
      <c r="J431" s="27"/>
      <c r="K431" s="27"/>
      <c r="L431" s="27"/>
      <c r="M431" s="27"/>
      <c r="N431" s="27"/>
      <c r="O431" s="27"/>
      <c r="P431" s="27"/>
      <c r="Q431" s="27"/>
      <c r="R431" s="27"/>
      <c r="S431" s="27"/>
      <c r="T431" s="27"/>
      <c r="U431" s="27"/>
      <c r="V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row>
    <row r="432" spans="1:118" x14ac:dyDescent="0.2">
      <c r="A432" s="27"/>
      <c r="B432" s="27"/>
      <c r="C432" s="27"/>
      <c r="D432" s="27"/>
      <c r="E432" s="27"/>
      <c r="F432" s="27"/>
      <c r="G432" s="27"/>
      <c r="H432" s="27"/>
      <c r="I432" s="27"/>
      <c r="J432" s="27"/>
      <c r="K432" s="27"/>
      <c r="L432" s="27"/>
      <c r="M432" s="27"/>
      <c r="N432" s="27"/>
      <c r="O432" s="27"/>
      <c r="P432" s="27"/>
      <c r="Q432" s="27"/>
      <c r="R432" s="27"/>
      <c r="S432" s="27"/>
      <c r="T432" s="27"/>
      <c r="U432" s="27"/>
      <c r="V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row>
    <row r="433" spans="1:118" x14ac:dyDescent="0.2">
      <c r="A433" s="27"/>
      <c r="B433" s="27"/>
      <c r="C433" s="27"/>
      <c r="D433" s="27"/>
      <c r="E433" s="27"/>
      <c r="F433" s="27"/>
      <c r="G433" s="27"/>
      <c r="H433" s="27"/>
      <c r="I433" s="27"/>
      <c r="J433" s="27"/>
      <c r="K433" s="27"/>
      <c r="L433" s="27"/>
      <c r="M433" s="27"/>
      <c r="N433" s="27"/>
      <c r="O433" s="27"/>
      <c r="P433" s="27"/>
      <c r="Q433" s="27"/>
      <c r="R433" s="27"/>
      <c r="S433" s="27"/>
      <c r="T433" s="27"/>
      <c r="U433" s="27"/>
      <c r="V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row>
    <row r="434" spans="1:118" x14ac:dyDescent="0.2">
      <c r="A434" s="27"/>
      <c r="B434" s="27"/>
      <c r="C434" s="27"/>
      <c r="D434" s="27"/>
      <c r="E434" s="27"/>
      <c r="F434" s="27"/>
      <c r="G434" s="27"/>
      <c r="H434" s="27"/>
      <c r="I434" s="27"/>
      <c r="J434" s="27"/>
      <c r="K434" s="27"/>
      <c r="L434" s="27"/>
      <c r="M434" s="27"/>
      <c r="N434" s="27"/>
      <c r="O434" s="27"/>
      <c r="P434" s="27"/>
      <c r="Q434" s="27"/>
      <c r="R434" s="27"/>
      <c r="S434" s="27"/>
      <c r="T434" s="27"/>
      <c r="U434" s="27"/>
      <c r="V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row>
    <row r="435" spans="1:118" x14ac:dyDescent="0.2">
      <c r="A435" s="27"/>
      <c r="B435" s="27"/>
      <c r="C435" s="27"/>
      <c r="D435" s="27"/>
      <c r="E435" s="27"/>
      <c r="F435" s="27"/>
      <c r="G435" s="27"/>
      <c r="H435" s="27"/>
      <c r="I435" s="27"/>
      <c r="J435" s="27"/>
      <c r="K435" s="27"/>
      <c r="L435" s="27"/>
      <c r="M435" s="27"/>
      <c r="N435" s="27"/>
      <c r="O435" s="27"/>
      <c r="P435" s="27"/>
      <c r="Q435" s="27"/>
      <c r="R435" s="27"/>
      <c r="S435" s="27"/>
      <c r="T435" s="27"/>
      <c r="U435" s="27"/>
      <c r="V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row>
    <row r="436" spans="1:118" x14ac:dyDescent="0.2">
      <c r="A436" s="27"/>
      <c r="B436" s="27"/>
      <c r="C436" s="27"/>
      <c r="D436" s="27"/>
      <c r="E436" s="27"/>
      <c r="F436" s="27"/>
      <c r="G436" s="27"/>
      <c r="H436" s="27"/>
      <c r="I436" s="27"/>
      <c r="J436" s="27"/>
      <c r="K436" s="27"/>
      <c r="L436" s="27"/>
      <c r="M436" s="27"/>
      <c r="N436" s="27"/>
      <c r="O436" s="27"/>
      <c r="P436" s="27"/>
      <c r="Q436" s="27"/>
      <c r="R436" s="27"/>
      <c r="S436" s="27"/>
      <c r="T436" s="27"/>
      <c r="U436" s="27"/>
      <c r="V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row>
    <row r="437" spans="1:118" x14ac:dyDescent="0.2">
      <c r="A437" s="27"/>
      <c r="B437" s="27"/>
      <c r="C437" s="27"/>
      <c r="D437" s="27"/>
      <c r="E437" s="27"/>
      <c r="F437" s="27"/>
      <c r="G437" s="27"/>
      <c r="H437" s="27"/>
      <c r="I437" s="27"/>
      <c r="J437" s="27"/>
      <c r="K437" s="27"/>
      <c r="L437" s="27"/>
      <c r="M437" s="27"/>
      <c r="N437" s="27"/>
      <c r="O437" s="27"/>
      <c r="P437" s="27"/>
      <c r="Q437" s="27"/>
      <c r="R437" s="27"/>
      <c r="S437" s="27"/>
      <c r="T437" s="27"/>
      <c r="U437" s="27"/>
      <c r="V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row>
    <row r="438" spans="1:118" x14ac:dyDescent="0.2">
      <c r="A438" s="27"/>
      <c r="B438" s="27"/>
      <c r="C438" s="27"/>
      <c r="D438" s="27"/>
      <c r="E438" s="27"/>
      <c r="F438" s="27"/>
      <c r="G438" s="27"/>
      <c r="H438" s="27"/>
      <c r="I438" s="27"/>
      <c r="J438" s="27"/>
      <c r="K438" s="27"/>
      <c r="L438" s="27"/>
      <c r="M438" s="27"/>
      <c r="N438" s="27"/>
      <c r="O438" s="27"/>
      <c r="P438" s="27"/>
      <c r="Q438" s="27"/>
      <c r="R438" s="27"/>
      <c r="S438" s="27"/>
      <c r="T438" s="27"/>
      <c r="U438" s="27"/>
      <c r="V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row>
    <row r="439" spans="1:118" x14ac:dyDescent="0.2">
      <c r="A439" s="27"/>
      <c r="B439" s="27"/>
      <c r="C439" s="27"/>
      <c r="D439" s="27"/>
      <c r="E439" s="27"/>
      <c r="F439" s="27"/>
      <c r="G439" s="27"/>
      <c r="H439" s="27"/>
      <c r="I439" s="27"/>
      <c r="J439" s="27"/>
      <c r="K439" s="27"/>
      <c r="L439" s="27"/>
      <c r="M439" s="27"/>
      <c r="N439" s="27"/>
      <c r="O439" s="27"/>
      <c r="P439" s="27"/>
      <c r="Q439" s="27"/>
      <c r="R439" s="27"/>
      <c r="S439" s="27"/>
      <c r="T439" s="27"/>
      <c r="U439" s="27"/>
      <c r="V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row>
    <row r="440" spans="1:118" x14ac:dyDescent="0.2">
      <c r="A440" s="27"/>
      <c r="B440" s="27"/>
      <c r="C440" s="27"/>
      <c r="D440" s="27"/>
      <c r="E440" s="27"/>
      <c r="F440" s="27"/>
      <c r="G440" s="27"/>
      <c r="H440" s="27"/>
      <c r="I440" s="27"/>
      <c r="J440" s="27"/>
      <c r="K440" s="27"/>
      <c r="L440" s="27"/>
      <c r="M440" s="27"/>
      <c r="N440" s="27"/>
      <c r="O440" s="27"/>
      <c r="P440" s="27"/>
      <c r="Q440" s="27"/>
      <c r="R440" s="27"/>
      <c r="S440" s="27"/>
      <c r="T440" s="27"/>
      <c r="U440" s="27"/>
      <c r="V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row>
    <row r="441" spans="1:118" x14ac:dyDescent="0.2">
      <c r="A441" s="27"/>
      <c r="B441" s="27"/>
      <c r="C441" s="27"/>
      <c r="D441" s="27"/>
      <c r="E441" s="27"/>
      <c r="F441" s="27"/>
      <c r="G441" s="27"/>
      <c r="H441" s="27"/>
      <c r="I441" s="27"/>
      <c r="J441" s="27"/>
      <c r="K441" s="27"/>
      <c r="L441" s="27"/>
      <c r="M441" s="27"/>
      <c r="N441" s="27"/>
      <c r="O441" s="27"/>
      <c r="P441" s="27"/>
      <c r="Q441" s="27"/>
      <c r="R441" s="27"/>
      <c r="S441" s="27"/>
      <c r="T441" s="27"/>
      <c r="U441" s="27"/>
      <c r="V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row>
    <row r="442" spans="1:118" x14ac:dyDescent="0.2">
      <c r="A442" s="27"/>
      <c r="B442" s="27"/>
      <c r="C442" s="27"/>
      <c r="D442" s="27"/>
      <c r="E442" s="27"/>
      <c r="F442" s="27"/>
      <c r="G442" s="27"/>
      <c r="H442" s="27"/>
      <c r="I442" s="27"/>
      <c r="J442" s="27"/>
      <c r="K442" s="27"/>
      <c r="L442" s="27"/>
      <c r="M442" s="27"/>
      <c r="N442" s="27"/>
      <c r="O442" s="27"/>
      <c r="P442" s="27"/>
      <c r="Q442" s="27"/>
      <c r="R442" s="27"/>
      <c r="S442" s="27"/>
      <c r="T442" s="27"/>
      <c r="U442" s="27"/>
      <c r="V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row>
    <row r="443" spans="1:118" x14ac:dyDescent="0.2">
      <c r="A443" s="27"/>
      <c r="B443" s="27"/>
      <c r="C443" s="27"/>
      <c r="D443" s="27"/>
      <c r="E443" s="27"/>
      <c r="F443" s="27"/>
      <c r="G443" s="27"/>
      <c r="H443" s="27"/>
      <c r="I443" s="27"/>
      <c r="J443" s="27"/>
      <c r="K443" s="27"/>
      <c r="L443" s="27"/>
      <c r="M443" s="27"/>
      <c r="N443" s="27"/>
      <c r="O443" s="27"/>
      <c r="P443" s="27"/>
      <c r="Q443" s="27"/>
      <c r="R443" s="27"/>
      <c r="S443" s="27"/>
      <c r="T443" s="27"/>
      <c r="U443" s="27"/>
      <c r="V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row>
    <row r="444" spans="1:118" x14ac:dyDescent="0.2">
      <c r="A444" s="27"/>
      <c r="B444" s="27"/>
      <c r="C444" s="27"/>
      <c r="D444" s="27"/>
      <c r="E444" s="27"/>
      <c r="F444" s="27"/>
      <c r="G444" s="27"/>
      <c r="H444" s="27"/>
      <c r="I444" s="27"/>
      <c r="J444" s="27"/>
      <c r="K444" s="27"/>
      <c r="L444" s="27"/>
      <c r="M444" s="27"/>
      <c r="N444" s="27"/>
      <c r="O444" s="27"/>
      <c r="P444" s="27"/>
      <c r="Q444" s="27"/>
      <c r="R444" s="27"/>
      <c r="S444" s="27"/>
      <c r="T444" s="27"/>
      <c r="U444" s="27"/>
      <c r="V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row>
    <row r="445" spans="1:118" x14ac:dyDescent="0.2">
      <c r="A445" s="27"/>
      <c r="B445" s="27"/>
      <c r="C445" s="27"/>
      <c r="D445" s="27"/>
      <c r="E445" s="27"/>
      <c r="F445" s="27"/>
      <c r="G445" s="27"/>
      <c r="H445" s="27"/>
      <c r="I445" s="27"/>
      <c r="J445" s="27"/>
      <c r="K445" s="27"/>
      <c r="L445" s="27"/>
      <c r="M445" s="27"/>
      <c r="N445" s="27"/>
      <c r="O445" s="27"/>
      <c r="P445" s="27"/>
      <c r="Q445" s="27"/>
      <c r="R445" s="27"/>
      <c r="S445" s="27"/>
      <c r="T445" s="27"/>
      <c r="U445" s="27"/>
      <c r="V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row>
    <row r="446" spans="1:118" x14ac:dyDescent="0.2">
      <c r="A446" s="27"/>
      <c r="B446" s="27"/>
      <c r="C446" s="27"/>
      <c r="D446" s="27"/>
      <c r="E446" s="27"/>
      <c r="F446" s="27"/>
      <c r="G446" s="27"/>
      <c r="H446" s="27"/>
      <c r="I446" s="27"/>
      <c r="J446" s="27"/>
      <c r="K446" s="27"/>
      <c r="L446" s="27"/>
      <c r="M446" s="27"/>
      <c r="N446" s="27"/>
      <c r="O446" s="27"/>
      <c r="P446" s="27"/>
      <c r="Q446" s="27"/>
      <c r="R446" s="27"/>
      <c r="S446" s="27"/>
      <c r="T446" s="27"/>
      <c r="U446" s="27"/>
      <c r="V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row>
    <row r="447" spans="1:118" x14ac:dyDescent="0.2">
      <c r="A447" s="27"/>
      <c r="B447" s="27"/>
      <c r="C447" s="27"/>
      <c r="D447" s="27"/>
      <c r="E447" s="27"/>
      <c r="F447" s="27"/>
      <c r="G447" s="27"/>
      <c r="H447" s="27"/>
      <c r="I447" s="27"/>
      <c r="J447" s="27"/>
      <c r="K447" s="27"/>
      <c r="L447" s="27"/>
      <c r="M447" s="27"/>
      <c r="N447" s="27"/>
      <c r="O447" s="27"/>
      <c r="P447" s="27"/>
      <c r="Q447" s="27"/>
      <c r="R447" s="27"/>
      <c r="S447" s="27"/>
      <c r="T447" s="27"/>
      <c r="U447" s="27"/>
      <c r="V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row>
    <row r="448" spans="1:118" x14ac:dyDescent="0.2">
      <c r="A448" s="27"/>
      <c r="B448" s="27"/>
      <c r="C448" s="27"/>
      <c r="D448" s="27"/>
      <c r="E448" s="27"/>
      <c r="F448" s="27"/>
      <c r="G448" s="27"/>
      <c r="H448" s="27"/>
      <c r="I448" s="27"/>
      <c r="J448" s="27"/>
      <c r="K448" s="27"/>
      <c r="L448" s="27"/>
      <c r="M448" s="27"/>
      <c r="N448" s="27"/>
      <c r="O448" s="27"/>
      <c r="P448" s="27"/>
      <c r="Q448" s="27"/>
      <c r="R448" s="27"/>
      <c r="S448" s="27"/>
      <c r="T448" s="27"/>
      <c r="U448" s="27"/>
      <c r="V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row>
    <row r="449" spans="1:118" x14ac:dyDescent="0.2">
      <c r="A449" s="27"/>
      <c r="B449" s="27"/>
      <c r="C449" s="27"/>
      <c r="D449" s="27"/>
      <c r="E449" s="27"/>
      <c r="F449" s="27"/>
      <c r="G449" s="27"/>
      <c r="H449" s="27"/>
      <c r="I449" s="27"/>
      <c r="J449" s="27"/>
      <c r="K449" s="27"/>
      <c r="L449" s="27"/>
      <c r="M449" s="27"/>
      <c r="N449" s="27"/>
      <c r="O449" s="27"/>
      <c r="P449" s="27"/>
      <c r="Q449" s="27"/>
      <c r="R449" s="27"/>
      <c r="S449" s="27"/>
      <c r="T449" s="27"/>
      <c r="U449" s="27"/>
      <c r="V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row>
    <row r="450" spans="1:118" x14ac:dyDescent="0.2">
      <c r="A450" s="27"/>
      <c r="B450" s="27"/>
      <c r="C450" s="27"/>
      <c r="D450" s="27"/>
      <c r="E450" s="27"/>
      <c r="F450" s="27"/>
      <c r="G450" s="27"/>
      <c r="H450" s="27"/>
      <c r="I450" s="27"/>
      <c r="J450" s="27"/>
      <c r="K450" s="27"/>
      <c r="L450" s="27"/>
      <c r="M450" s="27"/>
      <c r="N450" s="27"/>
      <c r="O450" s="27"/>
      <c r="P450" s="27"/>
      <c r="Q450" s="27"/>
      <c r="R450" s="27"/>
      <c r="S450" s="27"/>
      <c r="T450" s="27"/>
      <c r="U450" s="27"/>
      <c r="V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row>
    <row r="451" spans="1:118" x14ac:dyDescent="0.2">
      <c r="A451" s="27"/>
      <c r="B451" s="27"/>
      <c r="C451" s="27"/>
      <c r="D451" s="27"/>
      <c r="E451" s="27"/>
      <c r="F451" s="27"/>
      <c r="G451" s="27"/>
      <c r="H451" s="27"/>
      <c r="I451" s="27"/>
      <c r="J451" s="27"/>
      <c r="K451" s="27"/>
      <c r="L451" s="27"/>
      <c r="M451" s="27"/>
      <c r="N451" s="27"/>
      <c r="O451" s="27"/>
      <c r="P451" s="27"/>
      <c r="Q451" s="27"/>
      <c r="R451" s="27"/>
      <c r="S451" s="27"/>
      <c r="T451" s="27"/>
      <c r="U451" s="27"/>
      <c r="V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row>
    <row r="452" spans="1:118" x14ac:dyDescent="0.2">
      <c r="A452" s="27"/>
      <c r="B452" s="27"/>
      <c r="C452" s="27"/>
      <c r="D452" s="27"/>
      <c r="E452" s="27"/>
      <c r="F452" s="27"/>
      <c r="G452" s="27"/>
      <c r="H452" s="27"/>
      <c r="I452" s="27"/>
      <c r="J452" s="27"/>
      <c r="K452" s="27"/>
      <c r="L452" s="27"/>
      <c r="M452" s="27"/>
      <c r="N452" s="27"/>
      <c r="O452" s="27"/>
      <c r="P452" s="27"/>
      <c r="Q452" s="27"/>
      <c r="R452" s="27"/>
      <c r="S452" s="27"/>
      <c r="T452" s="27"/>
      <c r="U452" s="27"/>
      <c r="V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row>
    <row r="453" spans="1:118" x14ac:dyDescent="0.2">
      <c r="A453" s="27"/>
      <c r="B453" s="27"/>
      <c r="C453" s="27"/>
      <c r="D453" s="27"/>
      <c r="E453" s="27"/>
      <c r="F453" s="27"/>
      <c r="G453" s="27"/>
      <c r="H453" s="27"/>
      <c r="I453" s="27"/>
      <c r="J453" s="27"/>
      <c r="K453" s="27"/>
      <c r="L453" s="27"/>
      <c r="M453" s="27"/>
      <c r="N453" s="27"/>
      <c r="O453" s="27"/>
      <c r="P453" s="27"/>
      <c r="Q453" s="27"/>
      <c r="R453" s="27"/>
      <c r="S453" s="27"/>
      <c r="T453" s="27"/>
      <c r="U453" s="27"/>
      <c r="V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row>
    <row r="454" spans="1:118" x14ac:dyDescent="0.2">
      <c r="A454" s="27"/>
      <c r="B454" s="27"/>
      <c r="C454" s="27"/>
      <c r="D454" s="27"/>
      <c r="E454" s="27"/>
      <c r="F454" s="27"/>
      <c r="G454" s="27"/>
      <c r="H454" s="27"/>
      <c r="I454" s="27"/>
      <c r="J454" s="27"/>
      <c r="K454" s="27"/>
      <c r="L454" s="27"/>
      <c r="M454" s="27"/>
      <c r="N454" s="27"/>
      <c r="O454" s="27"/>
      <c r="P454" s="27"/>
      <c r="Q454" s="27"/>
      <c r="R454" s="27"/>
      <c r="S454" s="27"/>
      <c r="T454" s="27"/>
      <c r="U454" s="27"/>
      <c r="V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row>
    <row r="455" spans="1:118" x14ac:dyDescent="0.2">
      <c r="A455" s="27"/>
      <c r="B455" s="27"/>
      <c r="C455" s="27"/>
      <c r="D455" s="27"/>
      <c r="E455" s="27"/>
      <c r="F455" s="27"/>
      <c r="G455" s="27"/>
      <c r="H455" s="27"/>
      <c r="I455" s="27"/>
      <c r="J455" s="27"/>
      <c r="K455" s="27"/>
      <c r="L455" s="27"/>
      <c r="M455" s="27"/>
      <c r="N455" s="27"/>
      <c r="O455" s="27"/>
      <c r="P455" s="27"/>
      <c r="Q455" s="27"/>
      <c r="R455" s="27"/>
      <c r="S455" s="27"/>
      <c r="T455" s="27"/>
      <c r="U455" s="27"/>
      <c r="V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row>
    <row r="456" spans="1:118" x14ac:dyDescent="0.2">
      <c r="A456" s="27"/>
      <c r="B456" s="27"/>
      <c r="C456" s="27"/>
      <c r="D456" s="27"/>
      <c r="E456" s="27"/>
      <c r="F456" s="27"/>
      <c r="G456" s="27"/>
      <c r="H456" s="27"/>
      <c r="I456" s="27"/>
      <c r="J456" s="27"/>
      <c r="K456" s="27"/>
      <c r="L456" s="27"/>
      <c r="M456" s="27"/>
      <c r="N456" s="27"/>
      <c r="O456" s="27"/>
      <c r="P456" s="27"/>
      <c r="Q456" s="27"/>
      <c r="R456" s="27"/>
      <c r="S456" s="27"/>
      <c r="T456" s="27"/>
      <c r="U456" s="27"/>
      <c r="V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row>
    <row r="457" spans="1:118" x14ac:dyDescent="0.2">
      <c r="A457" s="27"/>
      <c r="B457" s="27"/>
      <c r="C457" s="27"/>
      <c r="D457" s="27"/>
      <c r="E457" s="27"/>
      <c r="F457" s="27"/>
      <c r="G457" s="27"/>
      <c r="H457" s="27"/>
      <c r="I457" s="27"/>
      <c r="J457" s="27"/>
      <c r="K457" s="27"/>
      <c r="L457" s="27"/>
      <c r="M457" s="27"/>
      <c r="N457" s="27"/>
      <c r="O457" s="27"/>
      <c r="P457" s="27"/>
      <c r="Q457" s="27"/>
      <c r="R457" s="27"/>
      <c r="S457" s="27"/>
      <c r="T457" s="27"/>
      <c r="U457" s="27"/>
      <c r="V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row>
    <row r="458" spans="1:118" x14ac:dyDescent="0.2">
      <c r="A458" s="27"/>
      <c r="B458" s="27"/>
      <c r="C458" s="27"/>
      <c r="D458" s="27"/>
      <c r="E458" s="27"/>
      <c r="F458" s="27"/>
      <c r="G458" s="27"/>
      <c r="H458" s="27"/>
      <c r="I458" s="27"/>
      <c r="J458" s="27"/>
      <c r="K458" s="27"/>
      <c r="L458" s="27"/>
      <c r="M458" s="27"/>
      <c r="N458" s="27"/>
      <c r="O458" s="27"/>
      <c r="P458" s="27"/>
      <c r="Q458" s="27"/>
      <c r="R458" s="27"/>
      <c r="S458" s="27"/>
      <c r="T458" s="27"/>
      <c r="U458" s="27"/>
      <c r="V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row>
    <row r="459" spans="1:118" x14ac:dyDescent="0.2">
      <c r="A459" s="27"/>
      <c r="B459" s="27"/>
      <c r="C459" s="27"/>
      <c r="D459" s="27"/>
      <c r="E459" s="27"/>
      <c r="F459" s="27"/>
      <c r="G459" s="27"/>
      <c r="H459" s="27"/>
      <c r="I459" s="27"/>
      <c r="J459" s="27"/>
      <c r="K459" s="27"/>
      <c r="L459" s="27"/>
      <c r="M459" s="27"/>
      <c r="N459" s="27"/>
      <c r="O459" s="27"/>
      <c r="P459" s="27"/>
      <c r="Q459" s="27"/>
      <c r="R459" s="27"/>
      <c r="S459" s="27"/>
      <c r="T459" s="27"/>
      <c r="U459" s="27"/>
      <c r="V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row>
    <row r="460" spans="1:118" x14ac:dyDescent="0.2">
      <c r="A460" s="27"/>
      <c r="B460" s="27"/>
      <c r="C460" s="27"/>
      <c r="D460" s="27"/>
      <c r="E460" s="27"/>
      <c r="F460" s="27"/>
      <c r="G460" s="27"/>
      <c r="H460" s="27"/>
      <c r="I460" s="27"/>
      <c r="J460" s="27"/>
      <c r="K460" s="27"/>
      <c r="L460" s="27"/>
      <c r="M460" s="27"/>
      <c r="N460" s="27"/>
      <c r="O460" s="27"/>
      <c r="P460" s="27"/>
      <c r="Q460" s="27"/>
      <c r="R460" s="27"/>
      <c r="S460" s="27"/>
      <c r="T460" s="27"/>
      <c r="U460" s="27"/>
      <c r="V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row>
    <row r="461" spans="1:118" x14ac:dyDescent="0.2">
      <c r="A461" s="27"/>
      <c r="B461" s="27"/>
      <c r="C461" s="27"/>
      <c r="D461" s="27"/>
      <c r="E461" s="27"/>
      <c r="F461" s="27"/>
      <c r="G461" s="27"/>
      <c r="H461" s="27"/>
      <c r="I461" s="27"/>
      <c r="J461" s="27"/>
      <c r="K461" s="27"/>
      <c r="L461" s="27"/>
      <c r="M461" s="27"/>
      <c r="N461" s="27"/>
      <c r="O461" s="27"/>
      <c r="P461" s="27"/>
      <c r="Q461" s="27"/>
      <c r="R461" s="27"/>
      <c r="S461" s="27"/>
      <c r="T461" s="27"/>
      <c r="U461" s="27"/>
      <c r="V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row>
    <row r="462" spans="1:118" x14ac:dyDescent="0.2">
      <c r="A462" s="27"/>
      <c r="B462" s="27"/>
      <c r="C462" s="27"/>
      <c r="D462" s="27"/>
      <c r="E462" s="27"/>
      <c r="F462" s="27"/>
      <c r="G462" s="27"/>
      <c r="H462" s="27"/>
      <c r="I462" s="27"/>
      <c r="J462" s="27"/>
      <c r="K462" s="27"/>
      <c r="L462" s="27"/>
      <c r="M462" s="27"/>
      <c r="N462" s="27"/>
      <c r="O462" s="27"/>
      <c r="P462" s="27"/>
      <c r="Q462" s="27"/>
      <c r="R462" s="27"/>
      <c r="S462" s="27"/>
      <c r="T462" s="27"/>
      <c r="U462" s="27"/>
      <c r="V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row>
    <row r="463" spans="1:118" x14ac:dyDescent="0.2">
      <c r="A463" s="27"/>
      <c r="B463" s="27"/>
      <c r="C463" s="27"/>
      <c r="D463" s="27"/>
      <c r="E463" s="27"/>
      <c r="F463" s="27"/>
      <c r="G463" s="27"/>
      <c r="H463" s="27"/>
      <c r="I463" s="27"/>
      <c r="J463" s="27"/>
      <c r="K463" s="27"/>
      <c r="L463" s="27"/>
      <c r="M463" s="27"/>
      <c r="N463" s="27"/>
      <c r="O463" s="27"/>
      <c r="P463" s="27"/>
      <c r="Q463" s="27"/>
      <c r="R463" s="27"/>
      <c r="S463" s="27"/>
      <c r="T463" s="27"/>
      <c r="U463" s="27"/>
      <c r="V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row>
    <row r="464" spans="1:118" x14ac:dyDescent="0.2">
      <c r="A464" s="27"/>
      <c r="B464" s="27"/>
      <c r="C464" s="27"/>
      <c r="D464" s="27"/>
      <c r="E464" s="27"/>
      <c r="F464" s="27"/>
      <c r="G464" s="27"/>
      <c r="H464" s="27"/>
      <c r="I464" s="27"/>
      <c r="J464" s="27"/>
      <c r="K464" s="27"/>
      <c r="L464" s="27"/>
      <c r="M464" s="27"/>
      <c r="N464" s="27"/>
      <c r="O464" s="27"/>
      <c r="P464" s="27"/>
      <c r="Q464" s="27"/>
      <c r="R464" s="27"/>
      <c r="S464" s="27"/>
      <c r="T464" s="27"/>
      <c r="U464" s="27"/>
      <c r="V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row>
    <row r="465" spans="1:118" x14ac:dyDescent="0.2">
      <c r="A465" s="27"/>
      <c r="B465" s="27"/>
      <c r="C465" s="27"/>
      <c r="D465" s="27"/>
      <c r="E465" s="27"/>
      <c r="F465" s="27"/>
      <c r="G465" s="27"/>
      <c r="H465" s="27"/>
      <c r="I465" s="27"/>
      <c r="J465" s="27"/>
      <c r="K465" s="27"/>
      <c r="L465" s="27"/>
      <c r="M465" s="27"/>
      <c r="N465" s="27"/>
      <c r="O465" s="27"/>
      <c r="P465" s="27"/>
      <c r="Q465" s="27"/>
      <c r="R465" s="27"/>
      <c r="S465" s="27"/>
      <c r="T465" s="27"/>
      <c r="U465" s="27"/>
      <c r="V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row>
    <row r="466" spans="1:118" x14ac:dyDescent="0.2">
      <c r="A466" s="27"/>
      <c r="B466" s="27"/>
      <c r="C466" s="27"/>
      <c r="D466" s="27"/>
      <c r="E466" s="27"/>
      <c r="F466" s="27"/>
      <c r="G466" s="27"/>
      <c r="H466" s="27"/>
      <c r="I466" s="27"/>
      <c r="J466" s="27"/>
      <c r="K466" s="27"/>
      <c r="L466" s="27"/>
      <c r="M466" s="27"/>
      <c r="N466" s="27"/>
      <c r="O466" s="27"/>
      <c r="P466" s="27"/>
      <c r="Q466" s="27"/>
      <c r="R466" s="27"/>
      <c r="S466" s="27"/>
      <c r="T466" s="27"/>
      <c r="U466" s="27"/>
      <c r="V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row>
    <row r="467" spans="1:118" x14ac:dyDescent="0.2">
      <c r="A467" s="27"/>
      <c r="B467" s="27"/>
      <c r="C467" s="27"/>
      <c r="D467" s="27"/>
      <c r="E467" s="27"/>
      <c r="F467" s="27"/>
      <c r="G467" s="27"/>
      <c r="H467" s="27"/>
      <c r="I467" s="27"/>
      <c r="J467" s="27"/>
      <c r="K467" s="27"/>
      <c r="L467" s="27"/>
      <c r="M467" s="27"/>
      <c r="N467" s="27"/>
      <c r="O467" s="27"/>
      <c r="P467" s="27"/>
      <c r="Q467" s="27"/>
      <c r="R467" s="27"/>
      <c r="S467" s="27"/>
      <c r="T467" s="27"/>
      <c r="U467" s="27"/>
      <c r="V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row>
    <row r="468" spans="1:118" x14ac:dyDescent="0.2">
      <c r="A468" s="27"/>
      <c r="B468" s="27"/>
      <c r="C468" s="27"/>
      <c r="D468" s="27"/>
      <c r="E468" s="27"/>
      <c r="F468" s="27"/>
      <c r="G468" s="27"/>
      <c r="H468" s="27"/>
      <c r="I468" s="27"/>
      <c r="J468" s="27"/>
      <c r="K468" s="27"/>
      <c r="L468" s="27"/>
      <c r="M468" s="27"/>
      <c r="N468" s="27"/>
      <c r="O468" s="27"/>
      <c r="P468" s="27"/>
      <c r="Q468" s="27"/>
      <c r="R468" s="27"/>
      <c r="S468" s="27"/>
      <c r="T468" s="27"/>
      <c r="U468" s="27"/>
      <c r="V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row>
    <row r="469" spans="1:118" x14ac:dyDescent="0.2">
      <c r="A469" s="27"/>
      <c r="B469" s="27"/>
      <c r="C469" s="27"/>
      <c r="D469" s="27"/>
      <c r="E469" s="27"/>
      <c r="F469" s="27"/>
      <c r="G469" s="27"/>
      <c r="H469" s="27"/>
      <c r="I469" s="27"/>
      <c r="J469" s="27"/>
      <c r="K469" s="27"/>
      <c r="L469" s="27"/>
      <c r="M469" s="27"/>
      <c r="N469" s="27"/>
      <c r="O469" s="27"/>
      <c r="P469" s="27"/>
      <c r="Q469" s="27"/>
      <c r="R469" s="27"/>
      <c r="S469" s="27"/>
      <c r="T469" s="27"/>
      <c r="U469" s="27"/>
      <c r="V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row>
    <row r="470" spans="1:118" x14ac:dyDescent="0.2">
      <c r="A470" s="27"/>
      <c r="B470" s="27"/>
      <c r="C470" s="27"/>
      <c r="D470" s="27"/>
      <c r="E470" s="27"/>
      <c r="F470" s="27"/>
      <c r="G470" s="27"/>
      <c r="H470" s="27"/>
      <c r="I470" s="27"/>
      <c r="J470" s="27"/>
      <c r="K470" s="27"/>
      <c r="L470" s="27"/>
      <c r="M470" s="27"/>
      <c r="N470" s="27"/>
      <c r="O470" s="27"/>
      <c r="P470" s="27"/>
      <c r="Q470" s="27"/>
      <c r="R470" s="27"/>
      <c r="S470" s="27"/>
      <c r="T470" s="27"/>
      <c r="U470" s="27"/>
      <c r="V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row>
    <row r="471" spans="1:118" x14ac:dyDescent="0.2">
      <c r="A471" s="27"/>
      <c r="B471" s="27"/>
      <c r="C471" s="27"/>
      <c r="D471" s="27"/>
      <c r="E471" s="27"/>
      <c r="F471" s="27"/>
      <c r="G471" s="27"/>
      <c r="H471" s="27"/>
      <c r="I471" s="27"/>
      <c r="J471" s="27"/>
      <c r="K471" s="27"/>
      <c r="L471" s="27"/>
      <c r="M471" s="27"/>
      <c r="N471" s="27"/>
      <c r="O471" s="27"/>
      <c r="P471" s="27"/>
      <c r="Q471" s="27"/>
      <c r="R471" s="27"/>
      <c r="S471" s="27"/>
      <c r="T471" s="27"/>
      <c r="U471" s="27"/>
      <c r="V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row>
    <row r="472" spans="1:118" x14ac:dyDescent="0.2">
      <c r="A472" s="27"/>
      <c r="B472" s="27"/>
      <c r="C472" s="27"/>
      <c r="D472" s="27"/>
      <c r="E472" s="27"/>
      <c r="F472" s="27"/>
      <c r="G472" s="27"/>
      <c r="H472" s="27"/>
      <c r="I472" s="27"/>
      <c r="J472" s="27"/>
      <c r="K472" s="27"/>
      <c r="L472" s="27"/>
      <c r="M472" s="27"/>
      <c r="N472" s="27"/>
      <c r="O472" s="27"/>
      <c r="P472" s="27"/>
      <c r="Q472" s="27"/>
      <c r="R472" s="27"/>
      <c r="S472" s="27"/>
      <c r="T472" s="27"/>
      <c r="U472" s="27"/>
      <c r="V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row>
    <row r="473" spans="1:118" x14ac:dyDescent="0.2">
      <c r="A473" s="27"/>
      <c r="B473" s="27"/>
      <c r="C473" s="27"/>
      <c r="D473" s="27"/>
      <c r="E473" s="27"/>
      <c r="F473" s="27"/>
      <c r="G473" s="27"/>
      <c r="H473" s="27"/>
      <c r="I473" s="27"/>
      <c r="J473" s="27"/>
      <c r="K473" s="27"/>
      <c r="L473" s="27"/>
      <c r="M473" s="27"/>
      <c r="N473" s="27"/>
      <c r="O473" s="27"/>
      <c r="P473" s="27"/>
      <c r="Q473" s="27"/>
      <c r="R473" s="27"/>
      <c r="S473" s="27"/>
      <c r="T473" s="27"/>
      <c r="U473" s="27"/>
      <c r="V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row>
    <row r="474" spans="1:118" x14ac:dyDescent="0.2">
      <c r="A474" s="27"/>
      <c r="B474" s="27"/>
      <c r="C474" s="27"/>
      <c r="D474" s="27"/>
      <c r="E474" s="27"/>
      <c r="F474" s="27"/>
      <c r="G474" s="27"/>
      <c r="H474" s="27"/>
      <c r="I474" s="27"/>
      <c r="J474" s="27"/>
      <c r="K474" s="27"/>
      <c r="L474" s="27"/>
      <c r="M474" s="27"/>
      <c r="N474" s="27"/>
      <c r="O474" s="27"/>
      <c r="P474" s="27"/>
      <c r="Q474" s="27"/>
      <c r="R474" s="27"/>
      <c r="S474" s="27"/>
      <c r="T474" s="27"/>
      <c r="U474" s="27"/>
      <c r="V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row>
    <row r="475" spans="1:118" x14ac:dyDescent="0.2">
      <c r="A475" s="27"/>
      <c r="B475" s="27"/>
      <c r="C475" s="27"/>
      <c r="D475" s="27"/>
      <c r="E475" s="27"/>
      <c r="F475" s="27"/>
      <c r="G475" s="27"/>
      <c r="H475" s="27"/>
      <c r="I475" s="27"/>
      <c r="J475" s="27"/>
      <c r="K475" s="27"/>
      <c r="L475" s="27"/>
      <c r="M475" s="27"/>
      <c r="N475" s="27"/>
      <c r="O475" s="27"/>
      <c r="P475" s="27"/>
      <c r="Q475" s="27"/>
      <c r="R475" s="27"/>
      <c r="S475" s="27"/>
      <c r="T475" s="27"/>
      <c r="U475" s="27"/>
      <c r="V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row>
    <row r="476" spans="1:118" x14ac:dyDescent="0.2">
      <c r="A476" s="27"/>
      <c r="B476" s="27"/>
      <c r="C476" s="27"/>
      <c r="D476" s="27"/>
      <c r="E476" s="27"/>
      <c r="F476" s="27"/>
      <c r="G476" s="27"/>
      <c r="H476" s="27"/>
      <c r="I476" s="27"/>
      <c r="J476" s="27"/>
      <c r="K476" s="27"/>
      <c r="L476" s="27"/>
      <c r="M476" s="27"/>
      <c r="N476" s="27"/>
      <c r="O476" s="27"/>
      <c r="P476" s="27"/>
      <c r="Q476" s="27"/>
      <c r="R476" s="27"/>
      <c r="S476" s="27"/>
      <c r="T476" s="27"/>
      <c r="U476" s="27"/>
      <c r="V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row>
    <row r="477" spans="1:118" x14ac:dyDescent="0.2">
      <c r="A477" s="27"/>
      <c r="B477" s="27"/>
      <c r="C477" s="27"/>
      <c r="D477" s="27"/>
      <c r="E477" s="27"/>
      <c r="F477" s="27"/>
      <c r="G477" s="27"/>
      <c r="H477" s="27"/>
      <c r="I477" s="27"/>
      <c r="J477" s="27"/>
      <c r="K477" s="27"/>
      <c r="L477" s="27"/>
      <c r="M477" s="27"/>
      <c r="N477" s="27"/>
      <c r="O477" s="27"/>
      <c r="P477" s="27"/>
      <c r="Q477" s="27"/>
      <c r="R477" s="27"/>
      <c r="S477" s="27"/>
      <c r="T477" s="27"/>
      <c r="U477" s="27"/>
      <c r="V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row>
    <row r="478" spans="1:118" x14ac:dyDescent="0.2">
      <c r="A478" s="27"/>
      <c r="B478" s="27"/>
      <c r="C478" s="27"/>
      <c r="D478" s="27"/>
      <c r="E478" s="27"/>
      <c r="F478" s="27"/>
      <c r="G478" s="27"/>
      <c r="H478" s="27"/>
      <c r="I478" s="27"/>
      <c r="J478" s="27"/>
      <c r="K478" s="27"/>
      <c r="L478" s="27"/>
      <c r="M478" s="27"/>
      <c r="N478" s="27"/>
      <c r="O478" s="27"/>
      <c r="P478" s="27"/>
      <c r="Q478" s="27"/>
      <c r="R478" s="27"/>
      <c r="S478" s="27"/>
      <c r="T478" s="27"/>
      <c r="U478" s="27"/>
      <c r="V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row>
    <row r="479" spans="1:118" x14ac:dyDescent="0.2">
      <c r="A479" s="27"/>
      <c r="B479" s="27"/>
      <c r="C479" s="27"/>
      <c r="D479" s="27"/>
      <c r="E479" s="27"/>
      <c r="F479" s="27"/>
      <c r="G479" s="27"/>
      <c r="H479" s="27"/>
      <c r="I479" s="27"/>
      <c r="J479" s="27"/>
      <c r="K479" s="27"/>
      <c r="L479" s="27"/>
      <c r="M479" s="27"/>
      <c r="N479" s="27"/>
      <c r="O479" s="27"/>
      <c r="P479" s="27"/>
      <c r="Q479" s="27"/>
      <c r="R479" s="27"/>
      <c r="S479" s="27"/>
      <c r="T479" s="27"/>
      <c r="U479" s="27"/>
      <c r="V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row>
    <row r="480" spans="1:118" x14ac:dyDescent="0.2">
      <c r="A480" s="27"/>
      <c r="B480" s="27"/>
      <c r="C480" s="27"/>
      <c r="D480" s="27"/>
      <c r="E480" s="27"/>
      <c r="F480" s="27"/>
      <c r="G480" s="27"/>
      <c r="H480" s="27"/>
      <c r="I480" s="27"/>
      <c r="J480" s="27"/>
      <c r="K480" s="27"/>
      <c r="L480" s="27"/>
      <c r="M480" s="27"/>
      <c r="N480" s="27"/>
      <c r="O480" s="27"/>
      <c r="P480" s="27"/>
      <c r="Q480" s="27"/>
      <c r="R480" s="27"/>
      <c r="S480" s="27"/>
      <c r="T480" s="27"/>
      <c r="U480" s="27"/>
      <c r="V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row>
    <row r="481" spans="1:118" x14ac:dyDescent="0.2">
      <c r="A481" s="27"/>
      <c r="B481" s="27"/>
      <c r="C481" s="27"/>
      <c r="D481" s="27"/>
      <c r="E481" s="27"/>
      <c r="F481" s="27"/>
      <c r="G481" s="27"/>
      <c r="H481" s="27"/>
      <c r="I481" s="27"/>
      <c r="J481" s="27"/>
      <c r="K481" s="27"/>
      <c r="L481" s="27"/>
      <c r="M481" s="27"/>
      <c r="N481" s="27"/>
      <c r="O481" s="27"/>
      <c r="P481" s="27"/>
      <c r="Q481" s="27"/>
      <c r="R481" s="27"/>
      <c r="S481" s="27"/>
      <c r="T481" s="27"/>
      <c r="U481" s="27"/>
      <c r="V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row>
    <row r="482" spans="1:118" x14ac:dyDescent="0.2">
      <c r="A482" s="27"/>
      <c r="B482" s="27"/>
      <c r="C482" s="27"/>
      <c r="D482" s="27"/>
      <c r="E482" s="27"/>
      <c r="F482" s="27"/>
      <c r="G482" s="27"/>
      <c r="H482" s="27"/>
      <c r="I482" s="27"/>
      <c r="J482" s="27"/>
      <c r="K482" s="27"/>
      <c r="L482" s="27"/>
      <c r="M482" s="27"/>
      <c r="N482" s="27"/>
      <c r="O482" s="27"/>
      <c r="P482" s="27"/>
      <c r="Q482" s="27"/>
      <c r="R482" s="27"/>
      <c r="S482" s="27"/>
      <c r="T482" s="27"/>
      <c r="U482" s="27"/>
      <c r="V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row>
    <row r="483" spans="1:118" x14ac:dyDescent="0.2">
      <c r="A483" s="27"/>
      <c r="B483" s="27"/>
      <c r="C483" s="27"/>
      <c r="D483" s="27"/>
      <c r="E483" s="27"/>
      <c r="F483" s="27"/>
      <c r="G483" s="27"/>
      <c r="H483" s="27"/>
      <c r="I483" s="27"/>
      <c r="J483" s="27"/>
      <c r="K483" s="27"/>
      <c r="L483" s="27"/>
      <c r="M483" s="27"/>
      <c r="N483" s="27"/>
      <c r="O483" s="27"/>
      <c r="P483" s="27"/>
      <c r="Q483" s="27"/>
      <c r="R483" s="27"/>
      <c r="S483" s="27"/>
      <c r="T483" s="27"/>
      <c r="U483" s="27"/>
      <c r="V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row>
    <row r="484" spans="1:118" x14ac:dyDescent="0.2">
      <c r="A484" s="27"/>
      <c r="B484" s="27"/>
      <c r="C484" s="27"/>
      <c r="D484" s="27"/>
      <c r="E484" s="27"/>
      <c r="F484" s="27"/>
      <c r="G484" s="27"/>
      <c r="H484" s="27"/>
      <c r="I484" s="27"/>
      <c r="J484" s="27"/>
      <c r="K484" s="27"/>
      <c r="L484" s="27"/>
      <c r="M484" s="27"/>
      <c r="N484" s="27"/>
      <c r="O484" s="27"/>
      <c r="P484" s="27"/>
      <c r="Q484" s="27"/>
      <c r="R484" s="27"/>
      <c r="S484" s="27"/>
      <c r="T484" s="27"/>
      <c r="U484" s="27"/>
      <c r="V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row>
    <row r="485" spans="1:118" x14ac:dyDescent="0.2">
      <c r="A485" s="27"/>
      <c r="B485" s="27"/>
      <c r="C485" s="27"/>
      <c r="D485" s="27"/>
      <c r="E485" s="27"/>
      <c r="F485" s="27"/>
      <c r="G485" s="27"/>
      <c r="H485" s="27"/>
      <c r="I485" s="27"/>
      <c r="J485" s="27"/>
      <c r="K485" s="27"/>
      <c r="L485" s="27"/>
      <c r="M485" s="27"/>
      <c r="N485" s="27"/>
      <c r="O485" s="27"/>
      <c r="P485" s="27"/>
      <c r="Q485" s="27"/>
      <c r="R485" s="27"/>
      <c r="S485" s="27"/>
      <c r="T485" s="27"/>
      <c r="U485" s="27"/>
      <c r="V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row>
    <row r="486" spans="1:118" x14ac:dyDescent="0.2">
      <c r="A486" s="27"/>
      <c r="B486" s="27"/>
      <c r="C486" s="27"/>
      <c r="D486" s="27"/>
      <c r="E486" s="27"/>
      <c r="F486" s="27"/>
      <c r="G486" s="27"/>
      <c r="H486" s="27"/>
      <c r="I486" s="27"/>
      <c r="J486" s="27"/>
      <c r="K486" s="27"/>
      <c r="L486" s="27"/>
      <c r="M486" s="27"/>
      <c r="N486" s="27"/>
      <c r="O486" s="27"/>
      <c r="P486" s="27"/>
      <c r="Q486" s="27"/>
      <c r="R486" s="27"/>
      <c r="S486" s="27"/>
      <c r="T486" s="27"/>
      <c r="U486" s="27"/>
      <c r="V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row>
    <row r="487" spans="1:118" x14ac:dyDescent="0.2">
      <c r="A487" s="27"/>
      <c r="B487" s="27"/>
      <c r="C487" s="27"/>
      <c r="D487" s="27"/>
      <c r="E487" s="27"/>
      <c r="F487" s="27"/>
      <c r="G487" s="27"/>
      <c r="H487" s="27"/>
      <c r="I487" s="27"/>
      <c r="J487" s="27"/>
      <c r="K487" s="27"/>
      <c r="L487" s="27"/>
      <c r="M487" s="27"/>
      <c r="N487" s="27"/>
      <c r="O487" s="27"/>
      <c r="P487" s="27"/>
      <c r="Q487" s="27"/>
      <c r="R487" s="27"/>
      <c r="S487" s="27"/>
      <c r="T487" s="27"/>
      <c r="U487" s="27"/>
      <c r="V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row>
    <row r="488" spans="1:118" x14ac:dyDescent="0.2">
      <c r="A488" s="27"/>
      <c r="B488" s="27"/>
      <c r="C488" s="27"/>
      <c r="D488" s="27"/>
      <c r="E488" s="27"/>
      <c r="F488" s="27"/>
      <c r="G488" s="27"/>
      <c r="H488" s="27"/>
      <c r="I488" s="27"/>
      <c r="J488" s="27"/>
      <c r="K488" s="27"/>
      <c r="L488" s="27"/>
      <c r="M488" s="27"/>
      <c r="N488" s="27"/>
      <c r="O488" s="27"/>
      <c r="P488" s="27"/>
      <c r="Q488" s="27"/>
      <c r="R488" s="27"/>
      <c r="S488" s="27"/>
      <c r="T488" s="27"/>
      <c r="U488" s="27"/>
      <c r="V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row>
    <row r="489" spans="1:118" x14ac:dyDescent="0.2">
      <c r="A489" s="27"/>
      <c r="B489" s="27"/>
      <c r="C489" s="27"/>
      <c r="D489" s="27"/>
      <c r="E489" s="27"/>
      <c r="F489" s="27"/>
      <c r="G489" s="27"/>
      <c r="H489" s="27"/>
      <c r="I489" s="27"/>
      <c r="J489" s="27"/>
      <c r="K489" s="27"/>
      <c r="L489" s="27"/>
      <c r="M489" s="27"/>
      <c r="N489" s="27"/>
      <c r="O489" s="27"/>
      <c r="P489" s="27"/>
      <c r="Q489" s="27"/>
      <c r="R489" s="27"/>
      <c r="S489" s="27"/>
      <c r="T489" s="27"/>
      <c r="U489" s="27"/>
      <c r="V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row>
    <row r="490" spans="1:118" x14ac:dyDescent="0.2">
      <c r="A490" s="27"/>
      <c r="B490" s="27"/>
      <c r="C490" s="27"/>
      <c r="D490" s="27"/>
      <c r="E490" s="27"/>
      <c r="F490" s="27"/>
      <c r="G490" s="27"/>
      <c r="H490" s="27"/>
      <c r="I490" s="27"/>
      <c r="J490" s="27"/>
      <c r="K490" s="27"/>
      <c r="L490" s="27"/>
      <c r="M490" s="27"/>
      <c r="N490" s="27"/>
      <c r="O490" s="27"/>
      <c r="P490" s="27"/>
      <c r="Q490" s="27"/>
      <c r="R490" s="27"/>
      <c r="S490" s="27"/>
      <c r="T490" s="27"/>
      <c r="U490" s="27"/>
      <c r="V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row>
    <row r="491" spans="1:118" x14ac:dyDescent="0.2">
      <c r="A491" s="27"/>
      <c r="B491" s="27"/>
      <c r="C491" s="27"/>
      <c r="D491" s="27"/>
      <c r="E491" s="27"/>
      <c r="F491" s="27"/>
      <c r="G491" s="27"/>
      <c r="H491" s="27"/>
      <c r="I491" s="27"/>
      <c r="J491" s="27"/>
      <c r="K491" s="27"/>
      <c r="L491" s="27"/>
      <c r="M491" s="27"/>
      <c r="N491" s="27"/>
      <c r="O491" s="27"/>
      <c r="P491" s="27"/>
      <c r="Q491" s="27"/>
      <c r="R491" s="27"/>
      <c r="S491" s="27"/>
      <c r="T491" s="27"/>
      <c r="U491" s="27"/>
      <c r="V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row>
    <row r="492" spans="1:118" x14ac:dyDescent="0.2">
      <c r="A492" s="27"/>
      <c r="B492" s="27"/>
      <c r="C492" s="27"/>
      <c r="D492" s="27"/>
      <c r="E492" s="27"/>
      <c r="F492" s="27"/>
      <c r="G492" s="27"/>
      <c r="H492" s="27"/>
      <c r="I492" s="27"/>
      <c r="J492" s="27"/>
      <c r="K492" s="27"/>
      <c r="L492" s="27"/>
      <c r="M492" s="27"/>
      <c r="N492" s="27"/>
      <c r="O492" s="27"/>
      <c r="P492" s="27"/>
      <c r="Q492" s="27"/>
      <c r="R492" s="27"/>
      <c r="S492" s="27"/>
      <c r="T492" s="27"/>
      <c r="U492" s="27"/>
      <c r="V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row>
    <row r="493" spans="1:118" x14ac:dyDescent="0.2">
      <c r="A493" s="27"/>
      <c r="B493" s="27"/>
      <c r="C493" s="27"/>
      <c r="D493" s="27"/>
      <c r="E493" s="27"/>
      <c r="F493" s="27"/>
      <c r="G493" s="27"/>
      <c r="H493" s="27"/>
      <c r="I493" s="27"/>
      <c r="J493" s="27"/>
      <c r="K493" s="27"/>
      <c r="L493" s="27"/>
      <c r="M493" s="27"/>
      <c r="N493" s="27"/>
      <c r="O493" s="27"/>
      <c r="P493" s="27"/>
      <c r="Q493" s="27"/>
      <c r="R493" s="27"/>
      <c r="S493" s="27"/>
      <c r="T493" s="27"/>
      <c r="U493" s="27"/>
      <c r="V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row>
    <row r="494" spans="1:118" x14ac:dyDescent="0.2">
      <c r="A494" s="27"/>
      <c r="B494" s="27"/>
      <c r="C494" s="27"/>
      <c r="D494" s="27"/>
      <c r="E494" s="27"/>
      <c r="F494" s="27"/>
      <c r="G494" s="27"/>
      <c r="H494" s="27"/>
      <c r="I494" s="27"/>
      <c r="J494" s="27"/>
      <c r="K494" s="27"/>
      <c r="L494" s="27"/>
      <c r="M494" s="27"/>
      <c r="N494" s="27"/>
      <c r="O494" s="27"/>
      <c r="P494" s="27"/>
      <c r="Q494" s="27"/>
      <c r="R494" s="27"/>
      <c r="S494" s="27"/>
      <c r="T494" s="27"/>
      <c r="U494" s="27"/>
      <c r="V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row>
    <row r="495" spans="1:118" x14ac:dyDescent="0.2">
      <c r="A495" s="27"/>
      <c r="B495" s="27"/>
      <c r="C495" s="27"/>
      <c r="D495" s="27"/>
      <c r="E495" s="27"/>
      <c r="F495" s="27"/>
      <c r="G495" s="27"/>
      <c r="H495" s="27"/>
      <c r="I495" s="27"/>
      <c r="J495" s="27"/>
      <c r="K495" s="27"/>
      <c r="L495" s="27"/>
      <c r="M495" s="27"/>
      <c r="N495" s="27"/>
      <c r="O495" s="27"/>
      <c r="P495" s="27"/>
      <c r="Q495" s="27"/>
      <c r="R495" s="27"/>
      <c r="S495" s="27"/>
      <c r="T495" s="27"/>
      <c r="U495" s="27"/>
      <c r="V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row>
    <row r="496" spans="1:118" x14ac:dyDescent="0.2">
      <c r="A496" s="27"/>
      <c r="B496" s="27"/>
      <c r="C496" s="27"/>
      <c r="D496" s="27"/>
      <c r="E496" s="27"/>
      <c r="F496" s="27"/>
      <c r="G496" s="27"/>
      <c r="H496" s="27"/>
      <c r="I496" s="27"/>
      <c r="J496" s="27"/>
      <c r="K496" s="27"/>
      <c r="L496" s="27"/>
      <c r="M496" s="27"/>
      <c r="N496" s="27"/>
      <c r="O496" s="27"/>
      <c r="P496" s="27"/>
      <c r="Q496" s="27"/>
      <c r="R496" s="27"/>
      <c r="S496" s="27"/>
      <c r="T496" s="27"/>
      <c r="U496" s="27"/>
      <c r="V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row>
    <row r="497" spans="1:118" x14ac:dyDescent="0.2">
      <c r="A497" s="27"/>
      <c r="B497" s="27"/>
      <c r="C497" s="27"/>
      <c r="D497" s="27"/>
      <c r="E497" s="27"/>
      <c r="F497" s="27"/>
      <c r="G497" s="27"/>
      <c r="H497" s="27"/>
      <c r="I497" s="27"/>
      <c r="J497" s="27"/>
      <c r="K497" s="27"/>
      <c r="L497" s="27"/>
      <c r="M497" s="27"/>
      <c r="N497" s="27"/>
      <c r="O497" s="27"/>
      <c r="P497" s="27"/>
      <c r="Q497" s="27"/>
      <c r="R497" s="27"/>
      <c r="S497" s="27"/>
      <c r="T497" s="27"/>
      <c r="U497" s="27"/>
      <c r="V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row>
    <row r="498" spans="1:118" x14ac:dyDescent="0.2">
      <c r="A498" s="27"/>
      <c r="B498" s="27"/>
      <c r="C498" s="27"/>
      <c r="D498" s="27"/>
      <c r="E498" s="27"/>
      <c r="F498" s="27"/>
      <c r="G498" s="27"/>
      <c r="H498" s="27"/>
      <c r="I498" s="27"/>
      <c r="J498" s="27"/>
      <c r="K498" s="27"/>
      <c r="L498" s="27"/>
      <c r="M498" s="27"/>
      <c r="N498" s="27"/>
      <c r="O498" s="27"/>
      <c r="P498" s="27"/>
      <c r="Q498" s="27"/>
      <c r="R498" s="27"/>
      <c r="S498" s="27"/>
      <c r="T498" s="27"/>
      <c r="U498" s="27"/>
      <c r="V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row>
    <row r="499" spans="1:118" x14ac:dyDescent="0.2">
      <c r="A499" s="27"/>
      <c r="B499" s="27"/>
      <c r="C499" s="27"/>
      <c r="D499" s="27"/>
      <c r="E499" s="27"/>
      <c r="F499" s="27"/>
      <c r="G499" s="27"/>
      <c r="H499" s="27"/>
      <c r="I499" s="27"/>
      <c r="J499" s="27"/>
      <c r="K499" s="27"/>
      <c r="L499" s="27"/>
      <c r="M499" s="27"/>
      <c r="N499" s="27"/>
      <c r="O499" s="27"/>
      <c r="P499" s="27"/>
      <c r="Q499" s="27"/>
      <c r="R499" s="27"/>
      <c r="S499" s="27"/>
      <c r="T499" s="27"/>
      <c r="U499" s="27"/>
      <c r="V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row>
    <row r="500" spans="1:118" x14ac:dyDescent="0.2">
      <c r="A500" s="27"/>
      <c r="B500" s="27"/>
      <c r="C500" s="27"/>
      <c r="D500" s="27"/>
      <c r="E500" s="27"/>
      <c r="F500" s="27"/>
      <c r="G500" s="27"/>
      <c r="H500" s="27"/>
      <c r="I500" s="27"/>
      <c r="J500" s="27"/>
      <c r="K500" s="27"/>
      <c r="L500" s="27"/>
      <c r="M500" s="27"/>
      <c r="N500" s="27"/>
      <c r="O500" s="27"/>
      <c r="P500" s="27"/>
      <c r="Q500" s="27"/>
      <c r="R500" s="27"/>
      <c r="S500" s="27"/>
      <c r="T500" s="27"/>
      <c r="U500" s="27"/>
      <c r="V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row>
    <row r="501" spans="1:118" x14ac:dyDescent="0.2">
      <c r="A501" s="27"/>
      <c r="B501" s="27"/>
      <c r="C501" s="27"/>
      <c r="D501" s="27"/>
      <c r="E501" s="27"/>
      <c r="F501" s="27"/>
      <c r="G501" s="27"/>
      <c r="H501" s="27"/>
      <c r="I501" s="27"/>
      <c r="J501" s="27"/>
      <c r="K501" s="27"/>
      <c r="L501" s="27"/>
      <c r="M501" s="27"/>
      <c r="N501" s="27"/>
      <c r="O501" s="27"/>
      <c r="P501" s="27"/>
      <c r="Q501" s="27"/>
      <c r="R501" s="27"/>
      <c r="S501" s="27"/>
      <c r="T501" s="27"/>
      <c r="U501" s="27"/>
      <c r="V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row>
    <row r="502" spans="1:118" x14ac:dyDescent="0.2">
      <c r="A502" s="27"/>
      <c r="B502" s="27"/>
      <c r="C502" s="27"/>
      <c r="D502" s="27"/>
      <c r="E502" s="27"/>
      <c r="F502" s="27"/>
      <c r="G502" s="27"/>
      <c r="H502" s="27"/>
      <c r="I502" s="27"/>
      <c r="J502" s="27"/>
      <c r="K502" s="27"/>
      <c r="L502" s="27"/>
      <c r="M502" s="27"/>
      <c r="N502" s="27"/>
      <c r="O502" s="27"/>
      <c r="P502" s="27"/>
      <c r="Q502" s="27"/>
      <c r="R502" s="27"/>
      <c r="S502" s="27"/>
      <c r="T502" s="27"/>
      <c r="U502" s="27"/>
      <c r="V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row>
    <row r="503" spans="1:118" x14ac:dyDescent="0.2">
      <c r="A503" s="27"/>
      <c r="B503" s="27"/>
      <c r="C503" s="27"/>
      <c r="D503" s="27"/>
      <c r="E503" s="27"/>
      <c r="F503" s="27"/>
      <c r="G503" s="27"/>
      <c r="H503" s="27"/>
      <c r="I503" s="27"/>
      <c r="J503" s="27"/>
      <c r="K503" s="27"/>
      <c r="L503" s="27"/>
      <c r="M503" s="27"/>
      <c r="N503" s="27"/>
      <c r="O503" s="27"/>
      <c r="P503" s="27"/>
      <c r="Q503" s="27"/>
      <c r="R503" s="27"/>
      <c r="S503" s="27"/>
      <c r="T503" s="27"/>
      <c r="U503" s="27"/>
      <c r="V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row>
    <row r="504" spans="1:118" x14ac:dyDescent="0.2">
      <c r="A504" s="27"/>
      <c r="B504" s="27"/>
      <c r="C504" s="27"/>
      <c r="D504" s="27"/>
      <c r="E504" s="27"/>
      <c r="F504" s="27"/>
      <c r="G504" s="27"/>
      <c r="H504" s="27"/>
      <c r="I504" s="27"/>
      <c r="J504" s="27"/>
      <c r="K504" s="27"/>
      <c r="L504" s="27"/>
      <c r="M504" s="27"/>
      <c r="N504" s="27"/>
      <c r="O504" s="27"/>
      <c r="P504" s="27"/>
      <c r="Q504" s="27"/>
      <c r="R504" s="27"/>
      <c r="S504" s="27"/>
      <c r="T504" s="27"/>
      <c r="U504" s="27"/>
      <c r="V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row>
    <row r="505" spans="1:118" x14ac:dyDescent="0.2">
      <c r="A505" s="27"/>
      <c r="B505" s="27"/>
      <c r="C505" s="27"/>
      <c r="D505" s="27"/>
      <c r="E505" s="27"/>
      <c r="F505" s="27"/>
      <c r="G505" s="27"/>
      <c r="H505" s="27"/>
      <c r="I505" s="27"/>
      <c r="J505" s="27"/>
      <c r="K505" s="27"/>
      <c r="L505" s="27"/>
      <c r="M505" s="27"/>
      <c r="N505" s="27"/>
      <c r="O505" s="27"/>
      <c r="P505" s="27"/>
      <c r="Q505" s="27"/>
      <c r="R505" s="27"/>
      <c r="S505" s="27"/>
      <c r="T505" s="27"/>
      <c r="U505" s="27"/>
      <c r="V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row>
    <row r="506" spans="1:118" x14ac:dyDescent="0.2">
      <c r="A506" s="27"/>
      <c r="B506" s="27"/>
      <c r="C506" s="27"/>
      <c r="D506" s="27"/>
      <c r="E506" s="27"/>
      <c r="F506" s="27"/>
      <c r="G506" s="27"/>
      <c r="H506" s="27"/>
      <c r="I506" s="27"/>
      <c r="J506" s="27"/>
      <c r="K506" s="27"/>
      <c r="L506" s="27"/>
      <c r="M506" s="27"/>
      <c r="N506" s="27"/>
      <c r="O506" s="27"/>
      <c r="P506" s="27"/>
      <c r="Q506" s="27"/>
      <c r="R506" s="27"/>
      <c r="S506" s="27"/>
      <c r="T506" s="27"/>
      <c r="U506" s="27"/>
      <c r="V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row>
    <row r="507" spans="1:118" x14ac:dyDescent="0.2">
      <c r="A507" s="27"/>
      <c r="B507" s="27"/>
      <c r="C507" s="27"/>
      <c r="D507" s="27"/>
      <c r="E507" s="27"/>
      <c r="F507" s="27"/>
      <c r="G507" s="27"/>
      <c r="H507" s="27"/>
      <c r="I507" s="27"/>
      <c r="J507" s="27"/>
      <c r="K507" s="27"/>
      <c r="L507" s="27"/>
      <c r="M507" s="27"/>
      <c r="N507" s="27"/>
      <c r="O507" s="27"/>
      <c r="P507" s="27"/>
      <c r="Q507" s="27"/>
      <c r="R507" s="27"/>
      <c r="S507" s="27"/>
      <c r="T507" s="27"/>
      <c r="U507" s="27"/>
      <c r="V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row>
    <row r="508" spans="1:118" x14ac:dyDescent="0.2">
      <c r="A508" s="27"/>
      <c r="B508" s="27"/>
      <c r="C508" s="27"/>
      <c r="D508" s="27"/>
      <c r="E508" s="27"/>
      <c r="F508" s="27"/>
      <c r="G508" s="27"/>
      <c r="H508" s="27"/>
      <c r="I508" s="27"/>
      <c r="J508" s="27"/>
      <c r="K508" s="27"/>
      <c r="L508" s="27"/>
      <c r="M508" s="27"/>
      <c r="N508" s="27"/>
      <c r="O508" s="27"/>
      <c r="P508" s="27"/>
      <c r="Q508" s="27"/>
      <c r="R508" s="27"/>
      <c r="S508" s="27"/>
      <c r="T508" s="27"/>
      <c r="U508" s="27"/>
      <c r="V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row>
    <row r="509" spans="1:118" x14ac:dyDescent="0.2">
      <c r="A509" s="27"/>
      <c r="B509" s="27"/>
      <c r="C509" s="27"/>
      <c r="D509" s="27"/>
      <c r="E509" s="27"/>
      <c r="F509" s="27"/>
      <c r="G509" s="27"/>
      <c r="H509" s="27"/>
      <c r="I509" s="27"/>
      <c r="J509" s="27"/>
      <c r="K509" s="27"/>
      <c r="L509" s="27"/>
      <c r="M509" s="27"/>
      <c r="N509" s="27"/>
      <c r="O509" s="27"/>
      <c r="P509" s="27"/>
      <c r="Q509" s="27"/>
      <c r="R509" s="27"/>
      <c r="S509" s="27"/>
      <c r="T509" s="27"/>
      <c r="U509" s="27"/>
      <c r="V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row>
    <row r="510" spans="1:118" x14ac:dyDescent="0.2">
      <c r="A510" s="27"/>
      <c r="B510" s="27"/>
      <c r="C510" s="27"/>
      <c r="D510" s="27"/>
      <c r="E510" s="27"/>
      <c r="F510" s="27"/>
      <c r="G510" s="27"/>
      <c r="H510" s="27"/>
      <c r="I510" s="27"/>
      <c r="J510" s="27"/>
      <c r="K510" s="27"/>
      <c r="L510" s="27"/>
      <c r="M510" s="27"/>
      <c r="N510" s="27"/>
      <c r="O510" s="27"/>
      <c r="P510" s="27"/>
      <c r="Q510" s="27"/>
      <c r="R510" s="27"/>
      <c r="S510" s="27"/>
      <c r="T510" s="27"/>
      <c r="U510" s="27"/>
      <c r="V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row>
    <row r="511" spans="1:118" x14ac:dyDescent="0.2">
      <c r="A511" s="27"/>
      <c r="B511" s="27"/>
      <c r="C511" s="27"/>
      <c r="D511" s="27"/>
      <c r="E511" s="27"/>
      <c r="F511" s="27"/>
      <c r="G511" s="27"/>
      <c r="H511" s="27"/>
      <c r="I511" s="27"/>
      <c r="J511" s="27"/>
      <c r="K511" s="27"/>
      <c r="L511" s="27"/>
      <c r="M511" s="27"/>
      <c r="N511" s="27"/>
      <c r="O511" s="27"/>
      <c r="P511" s="27"/>
      <c r="Q511" s="27"/>
      <c r="R511" s="27"/>
      <c r="S511" s="27"/>
      <c r="T511" s="27"/>
      <c r="U511" s="27"/>
      <c r="V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row>
    <row r="512" spans="1:118" x14ac:dyDescent="0.2">
      <c r="A512" s="27"/>
      <c r="B512" s="27"/>
      <c r="C512" s="27"/>
      <c r="D512" s="27"/>
      <c r="E512" s="27"/>
      <c r="F512" s="27"/>
      <c r="G512" s="27"/>
      <c r="H512" s="27"/>
      <c r="I512" s="27"/>
      <c r="J512" s="27"/>
      <c r="K512" s="27"/>
      <c r="L512" s="27"/>
      <c r="M512" s="27"/>
      <c r="N512" s="27"/>
      <c r="O512" s="27"/>
      <c r="P512" s="27"/>
      <c r="Q512" s="27"/>
      <c r="R512" s="27"/>
      <c r="S512" s="27"/>
      <c r="T512" s="27"/>
      <c r="U512" s="27"/>
      <c r="V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row>
    <row r="513" spans="1:118" x14ac:dyDescent="0.2">
      <c r="A513" s="27"/>
      <c r="B513" s="27"/>
      <c r="C513" s="27"/>
      <c r="D513" s="27"/>
      <c r="E513" s="27"/>
      <c r="F513" s="27"/>
      <c r="G513" s="27"/>
      <c r="H513" s="27"/>
      <c r="I513" s="27"/>
      <c r="J513" s="27"/>
      <c r="K513" s="27"/>
      <c r="L513" s="27"/>
      <c r="M513" s="27"/>
      <c r="N513" s="27"/>
      <c r="O513" s="27"/>
      <c r="P513" s="27"/>
      <c r="Q513" s="27"/>
      <c r="R513" s="27"/>
      <c r="S513" s="27"/>
      <c r="T513" s="27"/>
      <c r="U513" s="27"/>
      <c r="V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row>
    <row r="514" spans="1:118" x14ac:dyDescent="0.2">
      <c r="A514" s="27"/>
      <c r="B514" s="27"/>
      <c r="C514" s="27"/>
      <c r="D514" s="27"/>
      <c r="E514" s="27"/>
      <c r="F514" s="27"/>
      <c r="G514" s="27"/>
      <c r="H514" s="27"/>
      <c r="I514" s="27"/>
      <c r="J514" s="27"/>
      <c r="K514" s="27"/>
      <c r="L514" s="27"/>
      <c r="M514" s="27"/>
      <c r="N514" s="27"/>
      <c r="O514" s="27"/>
      <c r="P514" s="27"/>
      <c r="Q514" s="27"/>
      <c r="R514" s="27"/>
      <c r="S514" s="27"/>
      <c r="T514" s="27"/>
      <c r="U514" s="27"/>
      <c r="V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row>
    <row r="515" spans="1:118" x14ac:dyDescent="0.2">
      <c r="A515" s="27"/>
      <c r="B515" s="27"/>
      <c r="C515" s="27"/>
      <c r="D515" s="27"/>
      <c r="E515" s="27"/>
      <c r="F515" s="27"/>
      <c r="G515" s="27"/>
      <c r="H515" s="27"/>
      <c r="I515" s="27"/>
      <c r="J515" s="27"/>
      <c r="K515" s="27"/>
      <c r="L515" s="27"/>
      <c r="M515" s="27"/>
      <c r="N515" s="27"/>
      <c r="O515" s="27"/>
      <c r="P515" s="27"/>
      <c r="Q515" s="27"/>
      <c r="R515" s="27"/>
      <c r="S515" s="27"/>
      <c r="T515" s="27"/>
      <c r="U515" s="27"/>
      <c r="V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row>
    <row r="516" spans="1:118" x14ac:dyDescent="0.2">
      <c r="A516" s="27"/>
      <c r="B516" s="27"/>
      <c r="C516" s="27"/>
      <c r="D516" s="27"/>
      <c r="E516" s="27"/>
      <c r="F516" s="27"/>
      <c r="G516" s="27"/>
      <c r="H516" s="27"/>
      <c r="I516" s="27"/>
      <c r="J516" s="27"/>
      <c r="K516" s="27"/>
      <c r="L516" s="27"/>
      <c r="M516" s="27"/>
      <c r="N516" s="27"/>
      <c r="O516" s="27"/>
      <c r="P516" s="27"/>
      <c r="Q516" s="27"/>
      <c r="R516" s="27"/>
      <c r="S516" s="27"/>
      <c r="T516" s="27"/>
      <c r="U516" s="27"/>
      <c r="V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row>
    <row r="517" spans="1:118" x14ac:dyDescent="0.2">
      <c r="A517" s="27"/>
      <c r="B517" s="27"/>
      <c r="C517" s="27"/>
      <c r="D517" s="27"/>
      <c r="E517" s="27"/>
      <c r="F517" s="27"/>
      <c r="G517" s="27"/>
      <c r="H517" s="27"/>
      <c r="I517" s="27"/>
      <c r="J517" s="27"/>
      <c r="K517" s="27"/>
      <c r="L517" s="27"/>
      <c r="M517" s="27"/>
      <c r="N517" s="27"/>
      <c r="O517" s="27"/>
      <c r="P517" s="27"/>
      <c r="Q517" s="27"/>
      <c r="R517" s="27"/>
      <c r="S517" s="27"/>
      <c r="T517" s="27"/>
      <c r="U517" s="27"/>
      <c r="V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row>
    <row r="518" spans="1:118" x14ac:dyDescent="0.2">
      <c r="A518" s="27"/>
      <c r="B518" s="27"/>
      <c r="C518" s="27"/>
      <c r="D518" s="27"/>
      <c r="E518" s="27"/>
      <c r="F518" s="27"/>
      <c r="G518" s="27"/>
      <c r="H518" s="27"/>
      <c r="I518" s="27"/>
      <c r="J518" s="27"/>
      <c r="K518" s="27"/>
      <c r="L518" s="27"/>
      <c r="M518" s="27"/>
      <c r="N518" s="27"/>
      <c r="O518" s="27"/>
      <c r="P518" s="27"/>
      <c r="Q518" s="27"/>
      <c r="R518" s="27"/>
      <c r="S518" s="27"/>
      <c r="T518" s="27"/>
      <c r="U518" s="27"/>
      <c r="V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row>
    <row r="519" spans="1:118" x14ac:dyDescent="0.2">
      <c r="A519" s="27"/>
      <c r="B519" s="27"/>
      <c r="C519" s="27"/>
      <c r="D519" s="27"/>
      <c r="E519" s="27"/>
      <c r="F519" s="27"/>
      <c r="G519" s="27"/>
      <c r="H519" s="27"/>
      <c r="I519" s="27"/>
      <c r="J519" s="27"/>
      <c r="K519" s="27"/>
      <c r="L519" s="27"/>
      <c r="M519" s="27"/>
      <c r="N519" s="27"/>
      <c r="O519" s="27"/>
      <c r="P519" s="27"/>
      <c r="Q519" s="27"/>
      <c r="R519" s="27"/>
      <c r="S519" s="27"/>
      <c r="T519" s="27"/>
      <c r="U519" s="27"/>
      <c r="V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row>
    <row r="520" spans="1:118" x14ac:dyDescent="0.2">
      <c r="A520" s="27"/>
      <c r="B520" s="27"/>
      <c r="C520" s="27"/>
      <c r="D520" s="27"/>
      <c r="E520" s="27"/>
      <c r="F520" s="27"/>
      <c r="G520" s="27"/>
      <c r="H520" s="27"/>
      <c r="I520" s="27"/>
      <c r="J520" s="27"/>
      <c r="K520" s="27"/>
      <c r="L520" s="27"/>
      <c r="M520" s="27"/>
      <c r="N520" s="27"/>
      <c r="O520" s="27"/>
      <c r="P520" s="27"/>
      <c r="Q520" s="27"/>
      <c r="R520" s="27"/>
      <c r="S520" s="27"/>
      <c r="T520" s="27"/>
      <c r="U520" s="27"/>
      <c r="V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row>
    <row r="521" spans="1:118" x14ac:dyDescent="0.2">
      <c r="A521" s="27"/>
      <c r="B521" s="27"/>
      <c r="C521" s="27"/>
      <c r="D521" s="27"/>
      <c r="E521" s="27"/>
      <c r="F521" s="27"/>
      <c r="G521" s="27"/>
      <c r="H521" s="27"/>
      <c r="I521" s="27"/>
      <c r="J521" s="27"/>
      <c r="K521" s="27"/>
      <c r="L521" s="27"/>
      <c r="M521" s="27"/>
      <c r="N521" s="27"/>
      <c r="O521" s="27"/>
      <c r="P521" s="27"/>
      <c r="Q521" s="27"/>
      <c r="R521" s="27"/>
      <c r="S521" s="27"/>
      <c r="T521" s="27"/>
      <c r="U521" s="27"/>
      <c r="V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row>
    <row r="522" spans="1:118" x14ac:dyDescent="0.2">
      <c r="A522" s="27"/>
      <c r="B522" s="27"/>
      <c r="C522" s="27"/>
      <c r="D522" s="27"/>
      <c r="E522" s="27"/>
      <c r="F522" s="27"/>
      <c r="G522" s="27"/>
      <c r="H522" s="27"/>
      <c r="I522" s="27"/>
      <c r="J522" s="27"/>
      <c r="K522" s="27"/>
      <c r="L522" s="27"/>
      <c r="M522" s="27"/>
      <c r="N522" s="27"/>
      <c r="O522" s="27"/>
      <c r="P522" s="27"/>
      <c r="Q522" s="27"/>
      <c r="R522" s="27"/>
      <c r="S522" s="27"/>
      <c r="T522" s="27"/>
      <c r="U522" s="27"/>
      <c r="V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row>
    <row r="523" spans="1:118" x14ac:dyDescent="0.2">
      <c r="A523" s="27"/>
      <c r="B523" s="27"/>
      <c r="C523" s="27"/>
      <c r="D523" s="27"/>
      <c r="E523" s="27"/>
      <c r="F523" s="27"/>
      <c r="G523" s="27"/>
      <c r="H523" s="27"/>
      <c r="I523" s="27"/>
      <c r="J523" s="27"/>
      <c r="K523" s="27"/>
      <c r="L523" s="27"/>
      <c r="M523" s="27"/>
      <c r="N523" s="27"/>
      <c r="O523" s="27"/>
      <c r="P523" s="27"/>
      <c r="Q523" s="27"/>
      <c r="R523" s="27"/>
      <c r="S523" s="27"/>
      <c r="T523" s="27"/>
      <c r="U523" s="27"/>
      <c r="V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row>
    <row r="524" spans="1:118" x14ac:dyDescent="0.2">
      <c r="A524" s="27"/>
      <c r="B524" s="27"/>
      <c r="C524" s="27"/>
      <c r="D524" s="27"/>
      <c r="E524" s="27"/>
      <c r="F524" s="27"/>
      <c r="G524" s="27"/>
      <c r="H524" s="27"/>
      <c r="I524" s="27"/>
      <c r="J524" s="27"/>
      <c r="K524" s="27"/>
      <c r="L524" s="27"/>
      <c r="M524" s="27"/>
      <c r="N524" s="27"/>
      <c r="O524" s="27"/>
      <c r="P524" s="27"/>
      <c r="Q524" s="27"/>
      <c r="R524" s="27"/>
      <c r="S524" s="27"/>
      <c r="T524" s="27"/>
      <c r="U524" s="27"/>
      <c r="V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row>
    <row r="525" spans="1:118" x14ac:dyDescent="0.2">
      <c r="A525" s="27"/>
      <c r="B525" s="27"/>
      <c r="C525" s="27"/>
      <c r="D525" s="27"/>
      <c r="E525" s="27"/>
      <c r="F525" s="27"/>
      <c r="G525" s="27"/>
      <c r="H525" s="27"/>
      <c r="I525" s="27"/>
      <c r="J525" s="27"/>
      <c r="K525" s="27"/>
      <c r="L525" s="27"/>
      <c r="M525" s="27"/>
      <c r="N525" s="27"/>
      <c r="O525" s="27"/>
      <c r="P525" s="27"/>
      <c r="Q525" s="27"/>
      <c r="R525" s="27"/>
      <c r="S525" s="27"/>
      <c r="T525" s="27"/>
      <c r="U525" s="27"/>
      <c r="V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row>
    <row r="526" spans="1:118" x14ac:dyDescent="0.2">
      <c r="A526" s="27"/>
      <c r="B526" s="27"/>
      <c r="C526" s="27"/>
      <c r="D526" s="27"/>
      <c r="E526" s="27"/>
      <c r="F526" s="27"/>
      <c r="G526" s="27"/>
      <c r="H526" s="27"/>
      <c r="I526" s="27"/>
      <c r="J526" s="27"/>
      <c r="K526" s="27"/>
      <c r="L526" s="27"/>
      <c r="M526" s="27"/>
      <c r="N526" s="27"/>
      <c r="O526" s="27"/>
      <c r="P526" s="27"/>
      <c r="Q526" s="27"/>
      <c r="R526" s="27"/>
      <c r="S526" s="27"/>
      <c r="T526" s="27"/>
      <c r="U526" s="27"/>
      <c r="V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row>
    <row r="527" spans="1:118" x14ac:dyDescent="0.2">
      <c r="A527" s="27"/>
      <c r="B527" s="27"/>
      <c r="C527" s="27"/>
      <c r="D527" s="27"/>
      <c r="E527" s="27"/>
      <c r="F527" s="27"/>
      <c r="G527" s="27"/>
      <c r="H527" s="27"/>
      <c r="I527" s="27"/>
      <c r="J527" s="27"/>
      <c r="K527" s="27"/>
      <c r="L527" s="27"/>
      <c r="M527" s="27"/>
      <c r="N527" s="27"/>
      <c r="O527" s="27"/>
      <c r="P527" s="27"/>
      <c r="Q527" s="27"/>
      <c r="R527" s="27"/>
      <c r="S527" s="27"/>
      <c r="T527" s="27"/>
      <c r="U527" s="27"/>
      <c r="V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row>
    <row r="528" spans="1:118" x14ac:dyDescent="0.2">
      <c r="A528" s="27"/>
      <c r="B528" s="27"/>
      <c r="C528" s="27"/>
      <c r="D528" s="27"/>
      <c r="E528" s="27"/>
      <c r="F528" s="27"/>
      <c r="G528" s="27"/>
      <c r="H528" s="27"/>
      <c r="I528" s="27"/>
      <c r="J528" s="27"/>
      <c r="K528" s="27"/>
      <c r="L528" s="27"/>
      <c r="M528" s="27"/>
      <c r="N528" s="27"/>
      <c r="O528" s="27"/>
      <c r="P528" s="27"/>
      <c r="Q528" s="27"/>
      <c r="R528" s="27"/>
      <c r="S528" s="27"/>
      <c r="T528" s="27"/>
      <c r="U528" s="27"/>
      <c r="V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row>
    <row r="529" spans="1:118" x14ac:dyDescent="0.2">
      <c r="A529" s="27"/>
      <c r="B529" s="27"/>
      <c r="C529" s="27"/>
      <c r="D529" s="27"/>
      <c r="E529" s="27"/>
      <c r="F529" s="27"/>
      <c r="G529" s="27"/>
      <c r="H529" s="27"/>
      <c r="I529" s="27"/>
      <c r="J529" s="27"/>
      <c r="K529" s="27"/>
      <c r="L529" s="27"/>
      <c r="M529" s="27"/>
      <c r="N529" s="27"/>
      <c r="O529" s="27"/>
      <c r="P529" s="27"/>
      <c r="Q529" s="27"/>
      <c r="R529" s="27"/>
      <c r="S529" s="27"/>
      <c r="T529" s="27"/>
      <c r="U529" s="27"/>
      <c r="V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row>
    <row r="530" spans="1:118" x14ac:dyDescent="0.2">
      <c r="A530" s="27"/>
      <c r="B530" s="27"/>
      <c r="C530" s="27"/>
      <c r="D530" s="27"/>
      <c r="E530" s="27"/>
      <c r="F530" s="27"/>
      <c r="G530" s="27"/>
      <c r="H530" s="27"/>
      <c r="I530" s="27"/>
      <c r="J530" s="27"/>
      <c r="K530" s="27"/>
      <c r="L530" s="27"/>
      <c r="M530" s="27"/>
      <c r="N530" s="27"/>
      <c r="O530" s="27"/>
      <c r="P530" s="27"/>
      <c r="Q530" s="27"/>
      <c r="R530" s="27"/>
      <c r="S530" s="27"/>
      <c r="T530" s="27"/>
      <c r="U530" s="27"/>
      <c r="V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row>
    <row r="531" spans="1:118" x14ac:dyDescent="0.2">
      <c r="A531" s="27"/>
      <c r="B531" s="27"/>
      <c r="C531" s="27"/>
      <c r="D531" s="27"/>
      <c r="E531" s="27"/>
      <c r="F531" s="27"/>
      <c r="G531" s="27"/>
      <c r="H531" s="27"/>
      <c r="I531" s="27"/>
      <c r="J531" s="27"/>
      <c r="K531" s="27"/>
      <c r="L531" s="27"/>
      <c r="M531" s="27"/>
      <c r="N531" s="27"/>
      <c r="O531" s="27"/>
      <c r="P531" s="27"/>
      <c r="Q531" s="27"/>
      <c r="R531" s="27"/>
      <c r="S531" s="27"/>
      <c r="T531" s="27"/>
      <c r="U531" s="27"/>
      <c r="V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row>
    <row r="532" spans="1:118" x14ac:dyDescent="0.2">
      <c r="A532" s="27"/>
      <c r="B532" s="27"/>
      <c r="C532" s="27"/>
      <c r="D532" s="27"/>
      <c r="E532" s="27"/>
      <c r="F532" s="27"/>
      <c r="G532" s="27"/>
      <c r="H532" s="27"/>
      <c r="I532" s="27"/>
      <c r="J532" s="27"/>
      <c r="K532" s="27"/>
      <c r="L532" s="27"/>
      <c r="M532" s="27"/>
      <c r="N532" s="27"/>
      <c r="O532" s="27"/>
      <c r="P532" s="27"/>
      <c r="Q532" s="27"/>
      <c r="R532" s="27"/>
      <c r="S532" s="27"/>
      <c r="T532" s="27"/>
      <c r="U532" s="27"/>
      <c r="V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row>
    <row r="533" spans="1:118" x14ac:dyDescent="0.2">
      <c r="A533" s="27"/>
      <c r="B533" s="27"/>
      <c r="C533" s="27"/>
      <c r="D533" s="27"/>
      <c r="E533" s="27"/>
      <c r="F533" s="27"/>
      <c r="G533" s="27"/>
      <c r="H533" s="27"/>
      <c r="I533" s="27"/>
      <c r="J533" s="27"/>
      <c r="K533" s="27"/>
      <c r="L533" s="27"/>
      <c r="M533" s="27"/>
      <c r="N533" s="27"/>
      <c r="O533" s="27"/>
      <c r="P533" s="27"/>
      <c r="Q533" s="27"/>
      <c r="R533" s="27"/>
      <c r="S533" s="27"/>
      <c r="T533" s="27"/>
      <c r="U533" s="27"/>
      <c r="V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row>
    <row r="534" spans="1:118" x14ac:dyDescent="0.2">
      <c r="A534" s="27"/>
      <c r="B534" s="27"/>
      <c r="C534" s="27"/>
      <c r="D534" s="27"/>
      <c r="E534" s="27"/>
      <c r="F534" s="27"/>
      <c r="G534" s="27"/>
      <c r="H534" s="27"/>
      <c r="I534" s="27"/>
      <c r="J534" s="27"/>
      <c r="K534" s="27"/>
      <c r="L534" s="27"/>
      <c r="M534" s="27"/>
      <c r="N534" s="27"/>
      <c r="O534" s="27"/>
      <c r="P534" s="27"/>
      <c r="Q534" s="27"/>
      <c r="R534" s="27"/>
      <c r="S534" s="27"/>
      <c r="T534" s="27"/>
      <c r="U534" s="27"/>
      <c r="V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row>
    <row r="535" spans="1:118" x14ac:dyDescent="0.2">
      <c r="A535" s="27"/>
      <c r="B535" s="27"/>
      <c r="C535" s="27"/>
      <c r="D535" s="27"/>
      <c r="E535" s="27"/>
      <c r="F535" s="27"/>
      <c r="G535" s="27"/>
      <c r="H535" s="27"/>
      <c r="I535" s="27"/>
      <c r="J535" s="27"/>
      <c r="K535" s="27"/>
      <c r="L535" s="27"/>
      <c r="M535" s="27"/>
      <c r="N535" s="27"/>
      <c r="O535" s="27"/>
      <c r="P535" s="27"/>
      <c r="Q535" s="27"/>
      <c r="R535" s="27"/>
      <c r="S535" s="27"/>
      <c r="T535" s="27"/>
      <c r="U535" s="27"/>
      <c r="V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row>
    <row r="536" spans="1:118" x14ac:dyDescent="0.2">
      <c r="A536" s="27"/>
      <c r="B536" s="27"/>
      <c r="C536" s="27"/>
      <c r="D536" s="27"/>
      <c r="E536" s="27"/>
      <c r="F536" s="27"/>
      <c r="G536" s="27"/>
      <c r="H536" s="27"/>
      <c r="I536" s="27"/>
      <c r="J536" s="27"/>
      <c r="K536" s="27"/>
      <c r="L536" s="27"/>
      <c r="M536" s="27"/>
      <c r="N536" s="27"/>
      <c r="O536" s="27"/>
      <c r="P536" s="27"/>
      <c r="Q536" s="27"/>
      <c r="R536" s="27"/>
      <c r="S536" s="27"/>
      <c r="T536" s="27"/>
      <c r="U536" s="27"/>
      <c r="V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row>
    <row r="537" spans="1:118" x14ac:dyDescent="0.2">
      <c r="A537" s="27"/>
      <c r="B537" s="27"/>
      <c r="C537" s="27"/>
      <c r="D537" s="27"/>
      <c r="E537" s="27"/>
      <c r="F537" s="27"/>
      <c r="G537" s="27"/>
      <c r="H537" s="27"/>
      <c r="I537" s="27"/>
      <c r="J537" s="27"/>
      <c r="K537" s="27"/>
      <c r="L537" s="27"/>
      <c r="M537" s="27"/>
      <c r="N537" s="27"/>
      <c r="O537" s="27"/>
      <c r="P537" s="27"/>
      <c r="Q537" s="27"/>
      <c r="R537" s="27"/>
      <c r="S537" s="27"/>
      <c r="T537" s="27"/>
      <c r="U537" s="27"/>
      <c r="V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row>
    <row r="538" spans="1:118" x14ac:dyDescent="0.2">
      <c r="A538" s="27"/>
      <c r="B538" s="27"/>
      <c r="C538" s="27"/>
      <c r="D538" s="27"/>
      <c r="E538" s="27"/>
      <c r="F538" s="27"/>
      <c r="G538" s="27"/>
      <c r="H538" s="27"/>
      <c r="I538" s="27"/>
      <c r="J538" s="27"/>
      <c r="K538" s="27"/>
      <c r="L538" s="27"/>
      <c r="M538" s="27"/>
      <c r="N538" s="27"/>
      <c r="O538" s="27"/>
      <c r="P538" s="27"/>
      <c r="Q538" s="27"/>
      <c r="R538" s="27"/>
      <c r="S538" s="27"/>
      <c r="T538" s="27"/>
      <c r="U538" s="27"/>
      <c r="V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row>
    <row r="539" spans="1:118" x14ac:dyDescent="0.2">
      <c r="A539" s="27"/>
      <c r="B539" s="27"/>
      <c r="C539" s="27"/>
      <c r="D539" s="27"/>
      <c r="E539" s="27"/>
      <c r="F539" s="27"/>
      <c r="G539" s="27"/>
      <c r="H539" s="27"/>
      <c r="I539" s="27"/>
      <c r="J539" s="27"/>
      <c r="K539" s="27"/>
      <c r="L539" s="27"/>
      <c r="M539" s="27"/>
      <c r="N539" s="27"/>
      <c r="O539" s="27"/>
      <c r="P539" s="27"/>
      <c r="Q539" s="27"/>
      <c r="R539" s="27"/>
      <c r="S539" s="27"/>
      <c r="T539" s="27"/>
      <c r="U539" s="27"/>
      <c r="V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row>
    <row r="540" spans="1:118" x14ac:dyDescent="0.2">
      <c r="A540" s="27"/>
      <c r="B540" s="27"/>
      <c r="C540" s="27"/>
      <c r="D540" s="27"/>
      <c r="E540" s="27"/>
      <c r="F540" s="27"/>
      <c r="G540" s="27"/>
      <c r="H540" s="27"/>
      <c r="I540" s="27"/>
      <c r="J540" s="27"/>
      <c r="K540" s="27"/>
      <c r="L540" s="27"/>
      <c r="M540" s="27"/>
      <c r="N540" s="27"/>
      <c r="O540" s="27"/>
      <c r="P540" s="27"/>
      <c r="Q540" s="27"/>
      <c r="R540" s="27"/>
      <c r="S540" s="27"/>
      <c r="T540" s="27"/>
      <c r="U540" s="27"/>
      <c r="V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row>
    <row r="541" spans="1:118" x14ac:dyDescent="0.2">
      <c r="A541" s="27"/>
      <c r="B541" s="27"/>
      <c r="C541" s="27"/>
      <c r="D541" s="27"/>
      <c r="E541" s="27"/>
      <c r="F541" s="27"/>
      <c r="G541" s="27"/>
      <c r="H541" s="27"/>
      <c r="I541" s="27"/>
      <c r="J541" s="27"/>
      <c r="K541" s="27"/>
      <c r="L541" s="27"/>
      <c r="M541" s="27"/>
      <c r="N541" s="27"/>
      <c r="O541" s="27"/>
      <c r="P541" s="27"/>
      <c r="Q541" s="27"/>
      <c r="R541" s="27"/>
      <c r="S541" s="27"/>
      <c r="T541" s="27"/>
      <c r="U541" s="27"/>
      <c r="V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row>
    <row r="542" spans="1:118" x14ac:dyDescent="0.2">
      <c r="A542" s="27"/>
      <c r="B542" s="27"/>
      <c r="C542" s="27"/>
      <c r="D542" s="27"/>
      <c r="E542" s="27"/>
      <c r="F542" s="27"/>
      <c r="G542" s="27"/>
      <c r="H542" s="27"/>
      <c r="I542" s="27"/>
      <c r="J542" s="27"/>
      <c r="K542" s="27"/>
      <c r="L542" s="27"/>
      <c r="M542" s="27"/>
      <c r="N542" s="27"/>
      <c r="O542" s="27"/>
      <c r="P542" s="27"/>
      <c r="Q542" s="27"/>
      <c r="R542" s="27"/>
      <c r="S542" s="27"/>
      <c r="T542" s="27"/>
      <c r="U542" s="27"/>
      <c r="V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row>
    <row r="543" spans="1:118" x14ac:dyDescent="0.2">
      <c r="A543" s="27"/>
      <c r="B543" s="27"/>
      <c r="C543" s="27"/>
      <c r="D543" s="27"/>
      <c r="E543" s="27"/>
      <c r="F543" s="27"/>
      <c r="G543" s="27"/>
      <c r="H543" s="27"/>
      <c r="I543" s="27"/>
      <c r="J543" s="27"/>
      <c r="K543" s="27"/>
      <c r="L543" s="27"/>
      <c r="M543" s="27"/>
      <c r="N543" s="27"/>
      <c r="O543" s="27"/>
      <c r="P543" s="27"/>
      <c r="Q543" s="27"/>
      <c r="R543" s="27"/>
      <c r="S543" s="27"/>
      <c r="T543" s="27"/>
      <c r="U543" s="27"/>
      <c r="V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row>
    <row r="544" spans="1:118" x14ac:dyDescent="0.2">
      <c r="A544" s="27"/>
      <c r="B544" s="27"/>
      <c r="C544" s="27"/>
      <c r="D544" s="27"/>
      <c r="E544" s="27"/>
      <c r="F544" s="27"/>
      <c r="G544" s="27"/>
      <c r="H544" s="27"/>
      <c r="I544" s="27"/>
      <c r="J544" s="27"/>
      <c r="K544" s="27"/>
      <c r="L544" s="27"/>
      <c r="M544" s="27"/>
      <c r="N544" s="27"/>
      <c r="O544" s="27"/>
      <c r="P544" s="27"/>
      <c r="Q544" s="27"/>
      <c r="R544" s="27"/>
      <c r="S544" s="27"/>
      <c r="T544" s="27"/>
      <c r="U544" s="27"/>
      <c r="V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row>
    <row r="545" spans="1:118" x14ac:dyDescent="0.2">
      <c r="A545" s="27"/>
      <c r="B545" s="27"/>
      <c r="C545" s="27"/>
      <c r="D545" s="27"/>
      <c r="E545" s="27"/>
      <c r="F545" s="27"/>
      <c r="G545" s="27"/>
      <c r="H545" s="27"/>
      <c r="I545" s="27"/>
      <c r="J545" s="27"/>
      <c r="K545" s="27"/>
      <c r="L545" s="27"/>
      <c r="M545" s="27"/>
      <c r="N545" s="27"/>
      <c r="O545" s="27"/>
      <c r="P545" s="27"/>
      <c r="Q545" s="27"/>
      <c r="R545" s="27"/>
      <c r="S545" s="27"/>
      <c r="T545" s="27"/>
      <c r="U545" s="27"/>
      <c r="V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row>
    <row r="546" spans="1:118" x14ac:dyDescent="0.2">
      <c r="A546" s="27"/>
      <c r="B546" s="27"/>
      <c r="C546" s="27"/>
      <c r="D546" s="27"/>
      <c r="E546" s="27"/>
      <c r="F546" s="27"/>
      <c r="G546" s="27"/>
      <c r="H546" s="27"/>
      <c r="I546" s="27"/>
      <c r="J546" s="27"/>
      <c r="K546" s="27"/>
      <c r="L546" s="27"/>
      <c r="M546" s="27"/>
      <c r="N546" s="27"/>
      <c r="O546" s="27"/>
      <c r="P546" s="27"/>
      <c r="Q546" s="27"/>
      <c r="R546" s="27"/>
      <c r="S546" s="27"/>
      <c r="T546" s="27"/>
      <c r="U546" s="27"/>
      <c r="V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row>
    <row r="547" spans="1:118" x14ac:dyDescent="0.2">
      <c r="A547" s="27"/>
      <c r="B547" s="27"/>
      <c r="C547" s="27"/>
      <c r="D547" s="27"/>
      <c r="E547" s="27"/>
      <c r="F547" s="27"/>
      <c r="G547" s="27"/>
      <c r="H547" s="27"/>
      <c r="I547" s="27"/>
      <c r="J547" s="27"/>
      <c r="K547" s="27"/>
      <c r="L547" s="27"/>
      <c r="M547" s="27"/>
      <c r="N547" s="27"/>
      <c r="O547" s="27"/>
      <c r="P547" s="27"/>
      <c r="Q547" s="27"/>
      <c r="R547" s="27"/>
      <c r="S547" s="27"/>
      <c r="T547" s="27"/>
      <c r="U547" s="27"/>
      <c r="V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row>
    <row r="548" spans="1:118" x14ac:dyDescent="0.2">
      <c r="A548" s="27"/>
      <c r="B548" s="27"/>
      <c r="C548" s="27"/>
      <c r="D548" s="27"/>
      <c r="E548" s="27"/>
      <c r="F548" s="27"/>
      <c r="G548" s="27"/>
      <c r="H548" s="27"/>
      <c r="I548" s="27"/>
      <c r="J548" s="27"/>
      <c r="K548" s="27"/>
      <c r="L548" s="27"/>
      <c r="M548" s="27"/>
      <c r="N548" s="27"/>
      <c r="O548" s="27"/>
      <c r="P548" s="27"/>
      <c r="Q548" s="27"/>
      <c r="R548" s="27"/>
      <c r="S548" s="27"/>
      <c r="T548" s="27"/>
      <c r="U548" s="27"/>
      <c r="V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row>
    <row r="549" spans="1:118" x14ac:dyDescent="0.2">
      <c r="A549" s="27"/>
      <c r="B549" s="27"/>
      <c r="C549" s="27"/>
      <c r="D549" s="27"/>
      <c r="E549" s="27"/>
      <c r="F549" s="27"/>
      <c r="G549" s="27"/>
      <c r="H549" s="27"/>
      <c r="I549" s="27"/>
      <c r="J549" s="27"/>
      <c r="K549" s="27"/>
      <c r="L549" s="27"/>
      <c r="M549" s="27"/>
      <c r="N549" s="27"/>
      <c r="O549" s="27"/>
      <c r="P549" s="27"/>
      <c r="Q549" s="27"/>
      <c r="R549" s="27"/>
      <c r="S549" s="27"/>
      <c r="T549" s="27"/>
      <c r="U549" s="27"/>
      <c r="V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row>
    <row r="550" spans="1:118" x14ac:dyDescent="0.2">
      <c r="A550" s="27"/>
      <c r="B550" s="27"/>
      <c r="C550" s="27"/>
      <c r="D550" s="27"/>
      <c r="E550" s="27"/>
      <c r="F550" s="27"/>
      <c r="G550" s="27"/>
      <c r="H550" s="27"/>
      <c r="I550" s="27"/>
      <c r="J550" s="27"/>
      <c r="K550" s="27"/>
      <c r="L550" s="27"/>
      <c r="M550" s="27"/>
      <c r="N550" s="27"/>
      <c r="O550" s="27"/>
      <c r="P550" s="27"/>
      <c r="Q550" s="27"/>
      <c r="R550" s="27"/>
      <c r="S550" s="27"/>
      <c r="T550" s="27"/>
      <c r="U550" s="27"/>
      <c r="V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row>
    <row r="551" spans="1:118" x14ac:dyDescent="0.2">
      <c r="A551" s="27"/>
      <c r="B551" s="27"/>
      <c r="C551" s="27"/>
      <c r="D551" s="27"/>
      <c r="E551" s="27"/>
      <c r="F551" s="27"/>
      <c r="G551" s="27"/>
      <c r="H551" s="27"/>
      <c r="I551" s="27"/>
      <c r="J551" s="27"/>
      <c r="K551" s="27"/>
      <c r="L551" s="27"/>
      <c r="M551" s="27"/>
      <c r="N551" s="27"/>
      <c r="O551" s="27"/>
      <c r="P551" s="27"/>
      <c r="Q551" s="27"/>
      <c r="R551" s="27"/>
      <c r="S551" s="27"/>
      <c r="T551" s="27"/>
      <c r="U551" s="27"/>
      <c r="V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row>
    <row r="552" spans="1:118" x14ac:dyDescent="0.2">
      <c r="A552" s="27"/>
      <c r="B552" s="27"/>
      <c r="C552" s="27"/>
      <c r="D552" s="27"/>
      <c r="E552" s="27"/>
      <c r="F552" s="27"/>
      <c r="G552" s="27"/>
      <c r="H552" s="27"/>
      <c r="I552" s="27"/>
      <c r="J552" s="27"/>
      <c r="K552" s="27"/>
      <c r="L552" s="27"/>
      <c r="M552" s="27"/>
      <c r="N552" s="27"/>
      <c r="O552" s="27"/>
      <c r="P552" s="27"/>
      <c r="Q552" s="27"/>
      <c r="R552" s="27"/>
      <c r="S552" s="27"/>
      <c r="T552" s="27"/>
      <c r="U552" s="27"/>
      <c r="V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row>
    <row r="553" spans="1:118" x14ac:dyDescent="0.2">
      <c r="A553" s="27"/>
      <c r="B553" s="27"/>
      <c r="C553" s="27"/>
      <c r="D553" s="27"/>
      <c r="E553" s="27"/>
      <c r="F553" s="27"/>
      <c r="G553" s="27"/>
      <c r="H553" s="27"/>
      <c r="I553" s="27"/>
      <c r="J553" s="27"/>
      <c r="K553" s="27"/>
      <c r="L553" s="27"/>
      <c r="M553" s="27"/>
      <c r="N553" s="27"/>
      <c r="O553" s="27"/>
      <c r="P553" s="27"/>
      <c r="Q553" s="27"/>
      <c r="R553" s="27"/>
      <c r="S553" s="27"/>
      <c r="T553" s="27"/>
      <c r="U553" s="27"/>
      <c r="V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row>
    <row r="554" spans="1:118" x14ac:dyDescent="0.2">
      <c r="A554" s="27"/>
      <c r="B554" s="27"/>
      <c r="C554" s="27"/>
      <c r="D554" s="27"/>
      <c r="E554" s="27"/>
      <c r="F554" s="27"/>
      <c r="G554" s="27"/>
      <c r="H554" s="27"/>
      <c r="I554" s="27"/>
      <c r="J554" s="27"/>
      <c r="K554" s="27"/>
      <c r="L554" s="27"/>
      <c r="M554" s="27"/>
      <c r="N554" s="27"/>
      <c r="O554" s="27"/>
      <c r="P554" s="27"/>
      <c r="Q554" s="27"/>
      <c r="R554" s="27"/>
      <c r="S554" s="27"/>
      <c r="T554" s="27"/>
      <c r="U554" s="27"/>
      <c r="V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row>
    <row r="555" spans="1:118" x14ac:dyDescent="0.2">
      <c r="A555" s="27"/>
      <c r="B555" s="27"/>
      <c r="C555" s="27"/>
      <c r="D555" s="27"/>
      <c r="E555" s="27"/>
      <c r="F555" s="27"/>
      <c r="G555" s="27"/>
      <c r="H555" s="27"/>
      <c r="I555" s="27"/>
      <c r="J555" s="27"/>
      <c r="K555" s="27"/>
      <c r="L555" s="27"/>
      <c r="M555" s="27"/>
      <c r="N555" s="27"/>
      <c r="O555" s="27"/>
      <c r="P555" s="27"/>
      <c r="Q555" s="27"/>
      <c r="R555" s="27"/>
      <c r="S555" s="27"/>
      <c r="T555" s="27"/>
      <c r="U555" s="27"/>
      <c r="V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row>
    <row r="556" spans="1:118" x14ac:dyDescent="0.2">
      <c r="A556" s="27"/>
      <c r="B556" s="27"/>
      <c r="C556" s="27"/>
      <c r="D556" s="27"/>
      <c r="E556" s="27"/>
      <c r="F556" s="27"/>
      <c r="G556" s="27"/>
      <c r="H556" s="27"/>
      <c r="I556" s="27"/>
      <c r="J556" s="27"/>
      <c r="K556" s="27"/>
      <c r="L556" s="27"/>
      <c r="M556" s="27"/>
      <c r="N556" s="27"/>
      <c r="O556" s="27"/>
      <c r="P556" s="27"/>
      <c r="Q556" s="27"/>
      <c r="R556" s="27"/>
      <c r="S556" s="27"/>
      <c r="T556" s="27"/>
      <c r="U556" s="27"/>
      <c r="V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row>
    <row r="557" spans="1:118" x14ac:dyDescent="0.2">
      <c r="A557" s="27"/>
      <c r="B557" s="27"/>
      <c r="C557" s="27"/>
      <c r="D557" s="27"/>
      <c r="E557" s="27"/>
      <c r="F557" s="27"/>
      <c r="G557" s="27"/>
      <c r="H557" s="27"/>
      <c r="I557" s="27"/>
      <c r="J557" s="27"/>
      <c r="K557" s="27"/>
      <c r="L557" s="27"/>
      <c r="M557" s="27"/>
      <c r="N557" s="27"/>
      <c r="O557" s="27"/>
      <c r="P557" s="27"/>
      <c r="Q557" s="27"/>
      <c r="R557" s="27"/>
      <c r="S557" s="27"/>
      <c r="T557" s="27"/>
      <c r="U557" s="27"/>
      <c r="V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row>
    <row r="558" spans="1:118" x14ac:dyDescent="0.2">
      <c r="A558" s="27"/>
      <c r="B558" s="27"/>
      <c r="C558" s="27"/>
      <c r="D558" s="27"/>
      <c r="E558" s="27"/>
      <c r="F558" s="27"/>
      <c r="G558" s="27"/>
      <c r="H558" s="27"/>
      <c r="I558" s="27"/>
      <c r="J558" s="27"/>
      <c r="K558" s="27"/>
      <c r="L558" s="27"/>
      <c r="M558" s="27"/>
      <c r="N558" s="27"/>
      <c r="O558" s="27"/>
      <c r="P558" s="27"/>
      <c r="Q558" s="27"/>
      <c r="R558" s="27"/>
      <c r="S558" s="27"/>
      <c r="T558" s="27"/>
      <c r="U558" s="27"/>
      <c r="V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row>
    <row r="559" spans="1:118" x14ac:dyDescent="0.2">
      <c r="A559" s="27"/>
      <c r="B559" s="27"/>
      <c r="C559" s="27"/>
      <c r="D559" s="27"/>
      <c r="E559" s="27"/>
      <c r="F559" s="27"/>
      <c r="G559" s="27"/>
      <c r="H559" s="27"/>
      <c r="I559" s="27"/>
      <c r="J559" s="27"/>
      <c r="K559" s="27"/>
      <c r="L559" s="27"/>
      <c r="M559" s="27"/>
      <c r="N559" s="27"/>
      <c r="O559" s="27"/>
      <c r="P559" s="27"/>
      <c r="Q559" s="27"/>
      <c r="R559" s="27"/>
      <c r="S559" s="27"/>
      <c r="T559" s="27"/>
      <c r="U559" s="27"/>
      <c r="V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row>
    <row r="560" spans="1:118" x14ac:dyDescent="0.2">
      <c r="A560" s="27"/>
      <c r="B560" s="27"/>
      <c r="C560" s="27"/>
      <c r="D560" s="27"/>
      <c r="E560" s="27"/>
      <c r="F560" s="27"/>
      <c r="G560" s="27"/>
      <c r="H560" s="27"/>
      <c r="I560" s="27"/>
      <c r="J560" s="27"/>
      <c r="K560" s="27"/>
      <c r="L560" s="27"/>
      <c r="M560" s="27"/>
      <c r="N560" s="27"/>
      <c r="O560" s="27"/>
      <c r="P560" s="27"/>
      <c r="Q560" s="27"/>
      <c r="R560" s="27"/>
      <c r="S560" s="27"/>
      <c r="T560" s="27"/>
      <c r="U560" s="27"/>
      <c r="V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row>
    <row r="561" spans="1:118" x14ac:dyDescent="0.2">
      <c r="A561" s="27"/>
      <c r="B561" s="27"/>
      <c r="C561" s="27"/>
      <c r="D561" s="27"/>
      <c r="E561" s="27"/>
      <c r="F561" s="27"/>
      <c r="G561" s="27"/>
      <c r="H561" s="27"/>
      <c r="I561" s="27"/>
      <c r="J561" s="27"/>
      <c r="K561" s="27"/>
      <c r="L561" s="27"/>
      <c r="M561" s="27"/>
      <c r="N561" s="27"/>
      <c r="O561" s="27"/>
      <c r="P561" s="27"/>
      <c r="Q561" s="27"/>
      <c r="R561" s="27"/>
      <c r="S561" s="27"/>
      <c r="T561" s="27"/>
      <c r="U561" s="27"/>
      <c r="V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row>
    <row r="562" spans="1:118" x14ac:dyDescent="0.2">
      <c r="A562" s="27"/>
      <c r="B562" s="27"/>
      <c r="C562" s="27"/>
      <c r="D562" s="27"/>
      <c r="E562" s="27"/>
      <c r="F562" s="27"/>
      <c r="G562" s="27"/>
      <c r="H562" s="27"/>
      <c r="I562" s="27"/>
      <c r="J562" s="27"/>
      <c r="K562" s="27"/>
      <c r="L562" s="27"/>
      <c r="M562" s="27"/>
      <c r="N562" s="27"/>
      <c r="O562" s="27"/>
      <c r="P562" s="27"/>
      <c r="Q562" s="27"/>
      <c r="R562" s="27"/>
      <c r="S562" s="27"/>
      <c r="T562" s="27"/>
      <c r="U562" s="27"/>
      <c r="V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row>
    <row r="563" spans="1:118" x14ac:dyDescent="0.2">
      <c r="A563" s="27"/>
      <c r="B563" s="27"/>
      <c r="C563" s="27"/>
      <c r="D563" s="27"/>
      <c r="E563" s="27"/>
      <c r="F563" s="27"/>
      <c r="G563" s="27"/>
      <c r="H563" s="27"/>
      <c r="I563" s="27"/>
      <c r="J563" s="27"/>
      <c r="K563" s="27"/>
      <c r="L563" s="27"/>
      <c r="M563" s="27"/>
      <c r="N563" s="27"/>
      <c r="O563" s="27"/>
      <c r="P563" s="27"/>
      <c r="Q563" s="27"/>
      <c r="R563" s="27"/>
      <c r="S563" s="27"/>
      <c r="T563" s="27"/>
      <c r="U563" s="27"/>
      <c r="V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row>
    <row r="564" spans="1:118" x14ac:dyDescent="0.2">
      <c r="A564" s="27"/>
      <c r="B564" s="27"/>
      <c r="C564" s="27"/>
      <c r="D564" s="27"/>
      <c r="E564" s="27"/>
      <c r="F564" s="27"/>
      <c r="G564" s="27"/>
      <c r="H564" s="27"/>
      <c r="I564" s="27"/>
      <c r="J564" s="27"/>
      <c r="K564" s="27"/>
      <c r="L564" s="27"/>
      <c r="M564" s="27"/>
      <c r="N564" s="27"/>
      <c r="O564" s="27"/>
      <c r="P564" s="27"/>
      <c r="Q564" s="27"/>
      <c r="R564" s="27"/>
      <c r="S564" s="27"/>
      <c r="T564" s="27"/>
      <c r="U564" s="27"/>
      <c r="V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row>
    <row r="565" spans="1:118" x14ac:dyDescent="0.2">
      <c r="A565" s="27"/>
      <c r="B565" s="27"/>
      <c r="C565" s="27"/>
      <c r="D565" s="27"/>
      <c r="E565" s="27"/>
      <c r="F565" s="27"/>
      <c r="G565" s="27"/>
      <c r="H565" s="27"/>
      <c r="I565" s="27"/>
      <c r="J565" s="27"/>
      <c r="K565" s="27"/>
      <c r="L565" s="27"/>
      <c r="M565" s="27"/>
      <c r="N565" s="27"/>
      <c r="O565" s="27"/>
      <c r="P565" s="27"/>
      <c r="Q565" s="27"/>
      <c r="R565" s="27"/>
      <c r="S565" s="27"/>
      <c r="T565" s="27"/>
      <c r="U565" s="27"/>
      <c r="V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row>
    <row r="566" spans="1:118" x14ac:dyDescent="0.2">
      <c r="A566" s="27"/>
      <c r="B566" s="27"/>
      <c r="C566" s="27"/>
      <c r="D566" s="27"/>
      <c r="E566" s="27"/>
      <c r="F566" s="27"/>
      <c r="G566" s="27"/>
      <c r="H566" s="27"/>
      <c r="I566" s="27"/>
      <c r="J566" s="27"/>
      <c r="K566" s="27"/>
      <c r="L566" s="27"/>
      <c r="M566" s="27"/>
      <c r="N566" s="27"/>
      <c r="O566" s="27"/>
      <c r="P566" s="27"/>
      <c r="Q566" s="27"/>
      <c r="R566" s="27"/>
      <c r="S566" s="27"/>
      <c r="T566" s="27"/>
      <c r="U566" s="27"/>
      <c r="V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row>
    <row r="567" spans="1:118" x14ac:dyDescent="0.2">
      <c r="A567" s="27"/>
      <c r="B567" s="27"/>
      <c r="C567" s="27"/>
      <c r="D567" s="27"/>
      <c r="E567" s="27"/>
      <c r="F567" s="27"/>
      <c r="G567" s="27"/>
      <c r="H567" s="27"/>
      <c r="I567" s="27"/>
      <c r="J567" s="27"/>
      <c r="K567" s="27"/>
      <c r="L567" s="27"/>
      <c r="M567" s="27"/>
      <c r="N567" s="27"/>
      <c r="O567" s="27"/>
      <c r="P567" s="27"/>
      <c r="Q567" s="27"/>
      <c r="R567" s="27"/>
      <c r="S567" s="27"/>
      <c r="T567" s="27"/>
      <c r="U567" s="27"/>
      <c r="V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row>
    <row r="568" spans="1:118" x14ac:dyDescent="0.2">
      <c r="A568" s="27"/>
      <c r="B568" s="27"/>
      <c r="C568" s="27"/>
      <c r="D568" s="27"/>
      <c r="E568" s="27"/>
      <c r="F568" s="27"/>
      <c r="G568" s="27"/>
      <c r="H568" s="27"/>
      <c r="I568" s="27"/>
      <c r="J568" s="27"/>
      <c r="K568" s="27"/>
      <c r="L568" s="27"/>
      <c r="M568" s="27"/>
      <c r="N568" s="27"/>
      <c r="O568" s="27"/>
      <c r="P568" s="27"/>
      <c r="Q568" s="27"/>
      <c r="R568" s="27"/>
      <c r="S568" s="27"/>
      <c r="T568" s="27"/>
      <c r="U568" s="27"/>
      <c r="V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row>
    <row r="569" spans="1:118" x14ac:dyDescent="0.2">
      <c r="A569" s="27"/>
      <c r="B569" s="27"/>
      <c r="C569" s="27"/>
      <c r="D569" s="27"/>
      <c r="E569" s="27"/>
      <c r="F569" s="27"/>
      <c r="G569" s="27"/>
      <c r="H569" s="27"/>
      <c r="I569" s="27"/>
      <c r="J569" s="27"/>
      <c r="K569" s="27"/>
      <c r="L569" s="27"/>
      <c r="M569" s="27"/>
      <c r="N569" s="27"/>
      <c r="O569" s="27"/>
      <c r="P569" s="27"/>
      <c r="Q569" s="27"/>
      <c r="R569" s="27"/>
      <c r="S569" s="27"/>
      <c r="T569" s="27"/>
      <c r="U569" s="27"/>
      <c r="V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row>
    <row r="570" spans="1:118" x14ac:dyDescent="0.2">
      <c r="A570" s="27"/>
      <c r="B570" s="27"/>
      <c r="C570" s="27"/>
      <c r="D570" s="27"/>
      <c r="E570" s="27"/>
      <c r="F570" s="27"/>
      <c r="G570" s="27"/>
      <c r="H570" s="27"/>
      <c r="I570" s="27"/>
      <c r="J570" s="27"/>
      <c r="K570" s="27"/>
      <c r="L570" s="27"/>
      <c r="M570" s="27"/>
      <c r="N570" s="27"/>
      <c r="O570" s="27"/>
      <c r="P570" s="27"/>
      <c r="Q570" s="27"/>
      <c r="R570" s="27"/>
      <c r="S570" s="27"/>
      <c r="T570" s="27"/>
      <c r="U570" s="27"/>
      <c r="V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row>
    <row r="571" spans="1:118" x14ac:dyDescent="0.2">
      <c r="A571" s="27"/>
      <c r="B571" s="27"/>
      <c r="C571" s="27"/>
      <c r="D571" s="27"/>
      <c r="E571" s="27"/>
      <c r="F571" s="27"/>
      <c r="G571" s="27"/>
      <c r="H571" s="27"/>
      <c r="I571" s="27"/>
      <c r="J571" s="27"/>
      <c r="K571" s="27"/>
      <c r="L571" s="27"/>
      <c r="M571" s="27"/>
      <c r="N571" s="27"/>
      <c r="O571" s="27"/>
      <c r="P571" s="27"/>
      <c r="Q571" s="27"/>
      <c r="R571" s="27"/>
      <c r="S571" s="27"/>
      <c r="T571" s="27"/>
      <c r="U571" s="27"/>
      <c r="V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row>
    <row r="572" spans="1:118" x14ac:dyDescent="0.2">
      <c r="A572" s="27"/>
      <c r="B572" s="27"/>
      <c r="C572" s="27"/>
      <c r="D572" s="27"/>
      <c r="E572" s="27"/>
      <c r="F572" s="27"/>
      <c r="G572" s="27"/>
      <c r="H572" s="27"/>
      <c r="I572" s="27"/>
      <c r="J572" s="27"/>
      <c r="K572" s="27"/>
      <c r="L572" s="27"/>
      <c r="M572" s="27"/>
      <c r="N572" s="27"/>
      <c r="O572" s="27"/>
      <c r="P572" s="27"/>
      <c r="Q572" s="27"/>
      <c r="R572" s="27"/>
      <c r="S572" s="27"/>
      <c r="T572" s="27"/>
      <c r="U572" s="27"/>
      <c r="V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row>
    <row r="573" spans="1:118" x14ac:dyDescent="0.2">
      <c r="A573" s="27"/>
      <c r="B573" s="27"/>
      <c r="C573" s="27"/>
      <c r="D573" s="27"/>
      <c r="E573" s="27"/>
      <c r="F573" s="27"/>
      <c r="G573" s="27"/>
      <c r="H573" s="27"/>
      <c r="I573" s="27"/>
      <c r="J573" s="27"/>
      <c r="K573" s="27"/>
      <c r="L573" s="27"/>
      <c r="M573" s="27"/>
      <c r="N573" s="27"/>
      <c r="O573" s="27"/>
      <c r="P573" s="27"/>
      <c r="Q573" s="27"/>
      <c r="R573" s="27"/>
      <c r="S573" s="27"/>
      <c r="T573" s="27"/>
      <c r="U573" s="27"/>
      <c r="V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row>
    <row r="574" spans="1:118" x14ac:dyDescent="0.2">
      <c r="A574" s="27"/>
      <c r="B574" s="27"/>
      <c r="C574" s="27"/>
      <c r="D574" s="27"/>
      <c r="E574" s="27"/>
      <c r="F574" s="27"/>
      <c r="G574" s="27"/>
      <c r="H574" s="27"/>
      <c r="I574" s="27"/>
      <c r="J574" s="27"/>
      <c r="K574" s="27"/>
      <c r="L574" s="27"/>
      <c r="M574" s="27"/>
      <c r="N574" s="27"/>
      <c r="O574" s="27"/>
      <c r="P574" s="27"/>
      <c r="Q574" s="27"/>
      <c r="R574" s="27"/>
      <c r="S574" s="27"/>
      <c r="T574" s="27"/>
      <c r="U574" s="27"/>
      <c r="V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row>
    <row r="575" spans="1:118" x14ac:dyDescent="0.2">
      <c r="A575" s="27"/>
      <c r="B575" s="27"/>
      <c r="C575" s="27"/>
      <c r="D575" s="27"/>
      <c r="E575" s="27"/>
      <c r="F575" s="27"/>
      <c r="G575" s="27"/>
      <c r="H575" s="27"/>
      <c r="I575" s="27"/>
      <c r="J575" s="27"/>
      <c r="K575" s="27"/>
      <c r="L575" s="27"/>
      <c r="M575" s="27"/>
      <c r="N575" s="27"/>
      <c r="O575" s="27"/>
      <c r="P575" s="27"/>
      <c r="Q575" s="27"/>
      <c r="R575" s="27"/>
      <c r="S575" s="27"/>
      <c r="T575" s="27"/>
      <c r="U575" s="27"/>
      <c r="V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row>
    <row r="576" spans="1:118" x14ac:dyDescent="0.2">
      <c r="A576" s="27"/>
      <c r="B576" s="27"/>
      <c r="C576" s="27"/>
      <c r="D576" s="27"/>
      <c r="E576" s="27"/>
      <c r="F576" s="27"/>
      <c r="G576" s="27"/>
      <c r="H576" s="27"/>
      <c r="I576" s="27"/>
      <c r="J576" s="27"/>
      <c r="K576" s="27"/>
      <c r="L576" s="27"/>
      <c r="M576" s="27"/>
      <c r="N576" s="27"/>
      <c r="O576" s="27"/>
      <c r="P576" s="27"/>
      <c r="Q576" s="27"/>
      <c r="R576" s="27"/>
      <c r="S576" s="27"/>
      <c r="T576" s="27"/>
      <c r="U576" s="27"/>
      <c r="V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row>
    <row r="577" spans="1:118" x14ac:dyDescent="0.2">
      <c r="A577" s="27"/>
      <c r="B577" s="27"/>
      <c r="C577" s="27"/>
      <c r="D577" s="27"/>
      <c r="E577" s="27"/>
      <c r="F577" s="27"/>
      <c r="G577" s="27"/>
      <c r="H577" s="27"/>
      <c r="I577" s="27"/>
      <c r="J577" s="27"/>
      <c r="K577" s="27"/>
      <c r="L577" s="27"/>
      <c r="M577" s="27"/>
      <c r="N577" s="27"/>
      <c r="O577" s="27"/>
      <c r="P577" s="27"/>
      <c r="Q577" s="27"/>
      <c r="R577" s="27"/>
      <c r="S577" s="27"/>
      <c r="T577" s="27"/>
      <c r="U577" s="27"/>
      <c r="V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row>
    <row r="578" spans="1:118" x14ac:dyDescent="0.2">
      <c r="A578" s="27"/>
      <c r="B578" s="27"/>
      <c r="C578" s="27"/>
      <c r="D578" s="27"/>
      <c r="E578" s="27"/>
      <c r="F578" s="27"/>
      <c r="G578" s="27"/>
      <c r="H578" s="27"/>
      <c r="I578" s="27"/>
      <c r="J578" s="27"/>
      <c r="K578" s="27"/>
      <c r="L578" s="27"/>
      <c r="M578" s="27"/>
      <c r="N578" s="27"/>
      <c r="O578" s="27"/>
      <c r="P578" s="27"/>
      <c r="Q578" s="27"/>
      <c r="R578" s="27"/>
      <c r="S578" s="27"/>
      <c r="T578" s="27"/>
      <c r="U578" s="27"/>
      <c r="V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row>
    <row r="579" spans="1:118" x14ac:dyDescent="0.2">
      <c r="A579" s="27"/>
      <c r="B579" s="27"/>
      <c r="C579" s="27"/>
      <c r="D579" s="27"/>
      <c r="E579" s="27"/>
      <c r="F579" s="27"/>
      <c r="G579" s="27"/>
      <c r="H579" s="27"/>
      <c r="I579" s="27"/>
      <c r="J579" s="27"/>
      <c r="K579" s="27"/>
      <c r="L579" s="27"/>
      <c r="M579" s="27"/>
      <c r="N579" s="27"/>
      <c r="O579" s="27"/>
      <c r="P579" s="27"/>
      <c r="Q579" s="27"/>
      <c r="R579" s="27"/>
      <c r="S579" s="27"/>
      <c r="T579" s="27"/>
      <c r="U579" s="27"/>
      <c r="V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row>
    <row r="580" spans="1:118" x14ac:dyDescent="0.2">
      <c r="A580" s="27"/>
      <c r="B580" s="27"/>
      <c r="C580" s="27"/>
      <c r="D580" s="27"/>
      <c r="E580" s="27"/>
      <c r="F580" s="27"/>
      <c r="G580" s="27"/>
      <c r="H580" s="27"/>
      <c r="I580" s="27"/>
      <c r="J580" s="27"/>
      <c r="K580" s="27"/>
      <c r="L580" s="27"/>
      <c r="M580" s="27"/>
      <c r="N580" s="27"/>
      <c r="O580" s="27"/>
      <c r="P580" s="27"/>
      <c r="Q580" s="27"/>
      <c r="R580" s="27"/>
      <c r="S580" s="27"/>
      <c r="T580" s="27"/>
      <c r="U580" s="27"/>
      <c r="V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row>
    <row r="581" spans="1:118" x14ac:dyDescent="0.2">
      <c r="A581" s="27"/>
      <c r="B581" s="27"/>
      <c r="C581" s="27"/>
      <c r="D581" s="27"/>
      <c r="E581" s="27"/>
      <c r="F581" s="27"/>
      <c r="G581" s="27"/>
      <c r="H581" s="27"/>
      <c r="I581" s="27"/>
      <c r="J581" s="27"/>
      <c r="K581" s="27"/>
      <c r="L581" s="27"/>
      <c r="M581" s="27"/>
      <c r="N581" s="27"/>
      <c r="O581" s="27"/>
      <c r="P581" s="27"/>
      <c r="Q581" s="27"/>
      <c r="R581" s="27"/>
      <c r="S581" s="27"/>
      <c r="T581" s="27"/>
      <c r="U581" s="27"/>
      <c r="V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row>
    <row r="582" spans="1:118" x14ac:dyDescent="0.2">
      <c r="A582" s="27"/>
      <c r="B582" s="27"/>
      <c r="C582" s="27"/>
      <c r="D582" s="27"/>
      <c r="E582" s="27"/>
      <c r="F582" s="27"/>
      <c r="G582" s="27"/>
      <c r="H582" s="27"/>
      <c r="I582" s="27"/>
      <c r="J582" s="27"/>
      <c r="K582" s="27"/>
      <c r="L582" s="27"/>
      <c r="M582" s="27"/>
      <c r="N582" s="27"/>
      <c r="O582" s="27"/>
      <c r="P582" s="27"/>
      <c r="Q582" s="27"/>
      <c r="R582" s="27"/>
      <c r="S582" s="27"/>
      <c r="T582" s="27"/>
      <c r="U582" s="27"/>
      <c r="V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row>
    <row r="583" spans="1:118" x14ac:dyDescent="0.2">
      <c r="A583" s="27"/>
      <c r="B583" s="27"/>
      <c r="C583" s="27"/>
      <c r="D583" s="27"/>
      <c r="E583" s="27"/>
      <c r="F583" s="27"/>
      <c r="G583" s="27"/>
      <c r="H583" s="27"/>
      <c r="I583" s="27"/>
      <c r="J583" s="27"/>
      <c r="K583" s="27"/>
      <c r="L583" s="27"/>
      <c r="M583" s="27"/>
      <c r="N583" s="27"/>
      <c r="O583" s="27"/>
      <c r="P583" s="27"/>
      <c r="Q583" s="27"/>
      <c r="R583" s="27"/>
      <c r="S583" s="27"/>
      <c r="T583" s="27"/>
      <c r="U583" s="27"/>
      <c r="V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row>
    <row r="584" spans="1:118" x14ac:dyDescent="0.2">
      <c r="A584" s="27"/>
      <c r="B584" s="27"/>
      <c r="C584" s="27"/>
      <c r="D584" s="27"/>
      <c r="E584" s="27"/>
      <c r="F584" s="27"/>
      <c r="G584" s="27"/>
      <c r="H584" s="27"/>
      <c r="I584" s="27"/>
      <c r="J584" s="27"/>
      <c r="K584" s="27"/>
      <c r="L584" s="27"/>
      <c r="M584" s="27"/>
      <c r="N584" s="27"/>
      <c r="O584" s="27"/>
      <c r="P584" s="27"/>
      <c r="Q584" s="27"/>
      <c r="R584" s="27"/>
      <c r="S584" s="27"/>
      <c r="T584" s="27"/>
      <c r="U584" s="27"/>
      <c r="V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row>
    <row r="585" spans="1:118" x14ac:dyDescent="0.2">
      <c r="A585" s="27"/>
      <c r="B585" s="27"/>
      <c r="C585" s="27"/>
      <c r="D585" s="27"/>
      <c r="E585" s="27"/>
      <c r="F585" s="27"/>
      <c r="G585" s="27"/>
      <c r="H585" s="27"/>
      <c r="I585" s="27"/>
      <c r="J585" s="27"/>
      <c r="K585" s="27"/>
      <c r="L585" s="27"/>
      <c r="M585" s="27"/>
      <c r="N585" s="27"/>
      <c r="O585" s="27"/>
      <c r="P585" s="27"/>
      <c r="Q585" s="27"/>
      <c r="R585" s="27"/>
      <c r="S585" s="27"/>
      <c r="T585" s="27"/>
      <c r="U585" s="27"/>
      <c r="V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row>
    <row r="586" spans="1:118" x14ac:dyDescent="0.2">
      <c r="A586" s="27"/>
      <c r="B586" s="27"/>
      <c r="C586" s="27"/>
      <c r="D586" s="27"/>
      <c r="E586" s="27"/>
      <c r="F586" s="27"/>
      <c r="G586" s="27"/>
      <c r="H586" s="27"/>
      <c r="I586" s="27"/>
      <c r="J586" s="27"/>
      <c r="K586" s="27"/>
      <c r="L586" s="27"/>
      <c r="M586" s="27"/>
      <c r="N586" s="27"/>
      <c r="O586" s="27"/>
      <c r="P586" s="27"/>
      <c r="Q586" s="27"/>
      <c r="R586" s="27"/>
      <c r="S586" s="27"/>
      <c r="T586" s="27"/>
      <c r="U586" s="27"/>
      <c r="V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row>
    <row r="587" spans="1:118" x14ac:dyDescent="0.2">
      <c r="A587" s="27"/>
      <c r="B587" s="27"/>
      <c r="C587" s="27"/>
      <c r="D587" s="27"/>
      <c r="E587" s="27"/>
      <c r="F587" s="27"/>
      <c r="G587" s="27"/>
      <c r="H587" s="27"/>
      <c r="I587" s="27"/>
      <c r="J587" s="27"/>
      <c r="K587" s="27"/>
      <c r="L587" s="27"/>
      <c r="M587" s="27"/>
      <c r="N587" s="27"/>
      <c r="O587" s="27"/>
      <c r="P587" s="27"/>
      <c r="Q587" s="27"/>
      <c r="R587" s="27"/>
      <c r="S587" s="27"/>
      <c r="T587" s="27"/>
      <c r="U587" s="27"/>
      <c r="V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row>
    <row r="588" spans="1:118" x14ac:dyDescent="0.2">
      <c r="A588" s="27"/>
      <c r="B588" s="27"/>
      <c r="C588" s="27"/>
      <c r="D588" s="27"/>
      <c r="E588" s="27"/>
      <c r="F588" s="27"/>
      <c r="G588" s="27"/>
      <c r="H588" s="27"/>
      <c r="I588" s="27"/>
      <c r="J588" s="27"/>
      <c r="K588" s="27"/>
      <c r="L588" s="27"/>
      <c r="M588" s="27"/>
      <c r="N588" s="27"/>
      <c r="O588" s="27"/>
      <c r="P588" s="27"/>
      <c r="Q588" s="27"/>
      <c r="R588" s="27"/>
      <c r="S588" s="27"/>
      <c r="T588" s="27"/>
      <c r="U588" s="27"/>
      <c r="V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row>
    <row r="589" spans="1:118" x14ac:dyDescent="0.2">
      <c r="A589" s="27"/>
      <c r="B589" s="27"/>
      <c r="C589" s="27"/>
      <c r="D589" s="27"/>
      <c r="E589" s="27"/>
      <c r="F589" s="27"/>
      <c r="G589" s="27"/>
      <c r="H589" s="27"/>
      <c r="I589" s="27"/>
      <c r="J589" s="27"/>
      <c r="K589" s="27"/>
      <c r="L589" s="27"/>
      <c r="M589" s="27"/>
      <c r="N589" s="27"/>
      <c r="O589" s="27"/>
      <c r="P589" s="27"/>
      <c r="Q589" s="27"/>
      <c r="R589" s="27"/>
      <c r="S589" s="27"/>
      <c r="T589" s="27"/>
      <c r="U589" s="27"/>
      <c r="V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c r="BG589" s="27"/>
      <c r="BH589" s="27"/>
      <c r="BI589" s="27"/>
      <c r="BJ589" s="27"/>
      <c r="BK589" s="27"/>
      <c r="BL589" s="27"/>
      <c r="BM589" s="27"/>
      <c r="BN589" s="27"/>
      <c r="BO589" s="27"/>
      <c r="BP589" s="27"/>
      <c r="BQ589" s="27"/>
      <c r="BR589" s="27"/>
      <c r="BS589" s="27"/>
      <c r="BT589" s="27"/>
      <c r="BU589" s="27"/>
      <c r="BV589" s="27"/>
      <c r="BW589" s="27"/>
      <c r="BX589" s="27"/>
      <c r="BY589" s="27"/>
      <c r="BZ589" s="27"/>
      <c r="CA589" s="27"/>
      <c r="CB589" s="27"/>
      <c r="CC589" s="27"/>
      <c r="CD589" s="27"/>
      <c r="CE589" s="27"/>
      <c r="CF589" s="27"/>
      <c r="CG589" s="27"/>
      <c r="CH589" s="27"/>
      <c r="CI589" s="27"/>
      <c r="CJ589" s="27"/>
      <c r="CK589" s="27"/>
      <c r="CL589" s="27"/>
      <c r="CM589" s="27"/>
      <c r="CN589" s="27"/>
      <c r="CO589" s="27"/>
      <c r="CP589" s="27"/>
      <c r="CQ589" s="27"/>
      <c r="CR589" s="27"/>
      <c r="CS589" s="27"/>
      <c r="CT589" s="27"/>
      <c r="CU589" s="27"/>
      <c r="CV589" s="27"/>
      <c r="CW589" s="27"/>
      <c r="CX589" s="27"/>
      <c r="CY589" s="27"/>
      <c r="CZ589" s="27"/>
      <c r="DA589" s="27"/>
      <c r="DB589" s="27"/>
      <c r="DC589" s="27"/>
      <c r="DD589" s="27"/>
      <c r="DE589" s="27"/>
      <c r="DF589" s="27"/>
      <c r="DG589" s="27"/>
      <c r="DH589" s="27"/>
      <c r="DI589" s="27"/>
      <c r="DJ589" s="27"/>
      <c r="DK589" s="27"/>
      <c r="DL589" s="27"/>
      <c r="DM589" s="27"/>
      <c r="DN589" s="27"/>
    </row>
    <row r="590" spans="1:118" x14ac:dyDescent="0.2">
      <c r="A590" s="27"/>
      <c r="B590" s="27"/>
      <c r="C590" s="27"/>
      <c r="D590" s="27"/>
      <c r="E590" s="27"/>
      <c r="F590" s="27"/>
      <c r="G590" s="27"/>
      <c r="H590" s="27"/>
      <c r="I590" s="27"/>
      <c r="J590" s="27"/>
      <c r="K590" s="27"/>
      <c r="L590" s="27"/>
      <c r="M590" s="27"/>
      <c r="N590" s="27"/>
      <c r="O590" s="27"/>
      <c r="P590" s="27"/>
      <c r="Q590" s="27"/>
      <c r="R590" s="27"/>
      <c r="S590" s="27"/>
      <c r="T590" s="27"/>
      <c r="U590" s="27"/>
      <c r="V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c r="AS590" s="27"/>
      <c r="AT590" s="27"/>
      <c r="AU590" s="27"/>
      <c r="AV590" s="27"/>
      <c r="AW590" s="27"/>
      <c r="AX590" s="27"/>
      <c r="AY590" s="27"/>
      <c r="AZ590" s="27"/>
      <c r="BA590" s="27"/>
      <c r="BB590" s="27"/>
      <c r="BC590" s="27"/>
      <c r="BD590" s="27"/>
      <c r="BE590" s="27"/>
      <c r="BF590" s="27"/>
      <c r="BG590" s="27"/>
      <c r="BH590" s="27"/>
      <c r="BI590" s="27"/>
      <c r="BJ590" s="27"/>
      <c r="BK590" s="27"/>
      <c r="BL590" s="27"/>
      <c r="BM590" s="27"/>
      <c r="BN590" s="27"/>
      <c r="BO590" s="27"/>
      <c r="BP590" s="27"/>
      <c r="BQ590" s="27"/>
      <c r="BR590" s="27"/>
      <c r="BS590" s="27"/>
      <c r="BT590" s="27"/>
      <c r="BU590" s="27"/>
      <c r="BV590" s="27"/>
      <c r="BW590" s="27"/>
      <c r="BX590" s="27"/>
      <c r="BY590" s="27"/>
      <c r="BZ590" s="27"/>
      <c r="CA590" s="27"/>
      <c r="CB590" s="27"/>
      <c r="CC590" s="27"/>
      <c r="CD590" s="27"/>
      <c r="CE590" s="27"/>
      <c r="CF590" s="27"/>
      <c r="CG590" s="27"/>
      <c r="CH590" s="27"/>
      <c r="CI590" s="27"/>
      <c r="CJ590" s="27"/>
      <c r="CK590" s="27"/>
      <c r="CL590" s="27"/>
      <c r="CM590" s="27"/>
      <c r="CN590" s="27"/>
      <c r="CO590" s="27"/>
      <c r="CP590" s="27"/>
      <c r="CQ590" s="27"/>
      <c r="CR590" s="27"/>
      <c r="CS590" s="27"/>
      <c r="CT590" s="27"/>
      <c r="CU590" s="27"/>
      <c r="CV590" s="27"/>
      <c r="CW590" s="27"/>
      <c r="CX590" s="27"/>
      <c r="CY590" s="27"/>
      <c r="CZ590" s="27"/>
      <c r="DA590" s="27"/>
      <c r="DB590" s="27"/>
      <c r="DC590" s="27"/>
      <c r="DD590" s="27"/>
      <c r="DE590" s="27"/>
      <c r="DF590" s="27"/>
      <c r="DG590" s="27"/>
      <c r="DH590" s="27"/>
      <c r="DI590" s="27"/>
      <c r="DJ590" s="27"/>
      <c r="DK590" s="27"/>
      <c r="DL590" s="27"/>
      <c r="DM590" s="27"/>
      <c r="DN590" s="27"/>
    </row>
    <row r="591" spans="1:118" x14ac:dyDescent="0.2">
      <c r="A591" s="27"/>
      <c r="B591" s="27"/>
      <c r="C591" s="27"/>
      <c r="D591" s="27"/>
      <c r="E591" s="27"/>
      <c r="F591" s="27"/>
      <c r="G591" s="27"/>
      <c r="H591" s="27"/>
      <c r="I591" s="27"/>
      <c r="J591" s="27"/>
      <c r="K591" s="27"/>
      <c r="L591" s="27"/>
      <c r="M591" s="27"/>
      <c r="N591" s="27"/>
      <c r="O591" s="27"/>
      <c r="P591" s="27"/>
      <c r="Q591" s="27"/>
      <c r="R591" s="27"/>
      <c r="S591" s="27"/>
      <c r="T591" s="27"/>
      <c r="U591" s="27"/>
      <c r="V591" s="27"/>
      <c r="W591" s="27"/>
      <c r="X591" s="27"/>
      <c r="Y591" s="27"/>
      <c r="Z591" s="27"/>
      <c r="AA591" s="27"/>
      <c r="AB591" s="27"/>
      <c r="AC591" s="27"/>
      <c r="AD591" s="27"/>
      <c r="AE591" s="27"/>
      <c r="AF591" s="27"/>
      <c r="AG591" s="27"/>
      <c r="AH591" s="27"/>
      <c r="AI591" s="27"/>
      <c r="AJ591" s="27"/>
      <c r="AK591" s="27"/>
      <c r="AL591" s="27"/>
      <c r="AM591" s="27"/>
      <c r="AN591" s="27"/>
      <c r="AO591" s="27"/>
      <c r="AP591" s="27"/>
      <c r="AQ591" s="27"/>
      <c r="AR591" s="27"/>
      <c r="AS591" s="27"/>
      <c r="AT591" s="27"/>
      <c r="AU591" s="27"/>
      <c r="AV591" s="27"/>
      <c r="AW591" s="27"/>
      <c r="AX591" s="27"/>
      <c r="AY591" s="27"/>
      <c r="AZ591" s="27"/>
      <c r="BA591" s="27"/>
      <c r="BB591" s="27"/>
      <c r="BC591" s="27"/>
      <c r="BD591" s="27"/>
      <c r="BE591" s="27"/>
      <c r="BF591" s="27"/>
      <c r="BG591" s="27"/>
      <c r="BH591" s="27"/>
      <c r="BI591" s="27"/>
      <c r="BJ591" s="27"/>
      <c r="BK591" s="27"/>
      <c r="BL591" s="27"/>
      <c r="BM591" s="27"/>
      <c r="BN591" s="27"/>
      <c r="BO591" s="27"/>
      <c r="BP591" s="27"/>
      <c r="BQ591" s="27"/>
      <c r="BR591" s="27"/>
      <c r="BS591" s="27"/>
      <c r="BT591" s="27"/>
      <c r="BU591" s="27"/>
      <c r="BV591" s="27"/>
      <c r="BW591" s="27"/>
      <c r="BX591" s="27"/>
      <c r="BY591" s="27"/>
      <c r="BZ591" s="27"/>
      <c r="CA591" s="27"/>
      <c r="CB591" s="27"/>
      <c r="CC591" s="27"/>
      <c r="CD591" s="27"/>
      <c r="CE591" s="27"/>
      <c r="CF591" s="27"/>
      <c r="CG591" s="27"/>
      <c r="CH591" s="27"/>
      <c r="CI591" s="27"/>
      <c r="CJ591" s="27"/>
      <c r="CK591" s="27"/>
      <c r="CL591" s="27"/>
      <c r="CM591" s="27"/>
      <c r="CN591" s="27"/>
      <c r="CO591" s="27"/>
      <c r="CP591" s="27"/>
      <c r="CQ591" s="27"/>
      <c r="CR591" s="27"/>
      <c r="CS591" s="27"/>
      <c r="CT591" s="27"/>
      <c r="CU591" s="27"/>
      <c r="CV591" s="27"/>
      <c r="CW591" s="27"/>
      <c r="CX591" s="27"/>
      <c r="CY591" s="27"/>
      <c r="CZ591" s="27"/>
      <c r="DA591" s="27"/>
      <c r="DB591" s="27"/>
      <c r="DC591" s="27"/>
      <c r="DD591" s="27"/>
      <c r="DE591" s="27"/>
      <c r="DF591" s="27"/>
      <c r="DG591" s="27"/>
      <c r="DH591" s="27"/>
      <c r="DI591" s="27"/>
      <c r="DJ591" s="27"/>
      <c r="DK591" s="27"/>
      <c r="DL591" s="27"/>
      <c r="DM591" s="27"/>
      <c r="DN591" s="27"/>
    </row>
    <row r="592" spans="1:118" x14ac:dyDescent="0.2">
      <c r="A592" s="27"/>
      <c r="B592" s="27"/>
      <c r="C592" s="27"/>
      <c r="D592" s="27"/>
      <c r="E592" s="27"/>
      <c r="F592" s="27"/>
      <c r="G592" s="27"/>
      <c r="H592" s="27"/>
      <c r="I592" s="27"/>
      <c r="J592" s="27"/>
      <c r="K592" s="27"/>
      <c r="L592" s="27"/>
      <c r="M592" s="27"/>
      <c r="N592" s="27"/>
      <c r="O592" s="27"/>
      <c r="P592" s="27"/>
      <c r="Q592" s="27"/>
      <c r="R592" s="27"/>
      <c r="S592" s="27"/>
      <c r="T592" s="27"/>
      <c r="U592" s="27"/>
      <c r="V592" s="27"/>
      <c r="W592" s="27"/>
      <c r="X592" s="27"/>
      <c r="Y592" s="27"/>
      <c r="Z592" s="27"/>
      <c r="AA592" s="27"/>
      <c r="AB592" s="27"/>
      <c r="AC592" s="27"/>
      <c r="AD592" s="27"/>
      <c r="AE592" s="27"/>
      <c r="AF592" s="27"/>
      <c r="AG592" s="27"/>
      <c r="AH592" s="27"/>
      <c r="AI592" s="27"/>
      <c r="AJ592" s="27"/>
      <c r="AK592" s="27"/>
      <c r="AL592" s="27"/>
      <c r="AM592" s="27"/>
      <c r="AN592" s="27"/>
      <c r="AO592" s="27"/>
      <c r="AP592" s="27"/>
      <c r="AQ592" s="27"/>
      <c r="AR592" s="27"/>
      <c r="AS592" s="27"/>
      <c r="AT592" s="27"/>
      <c r="AU592" s="27"/>
      <c r="AV592" s="27"/>
      <c r="AW592" s="27"/>
      <c r="AX592" s="27"/>
      <c r="AY592" s="27"/>
      <c r="AZ592" s="27"/>
      <c r="BA592" s="27"/>
      <c r="BB592" s="27"/>
      <c r="BC592" s="27"/>
      <c r="BD592" s="27"/>
      <c r="BE592" s="27"/>
      <c r="BF592" s="27"/>
      <c r="BG592" s="27"/>
      <c r="BH592" s="27"/>
      <c r="BI592" s="27"/>
      <c r="BJ592" s="27"/>
      <c r="BK592" s="27"/>
      <c r="BL592" s="27"/>
      <c r="BM592" s="27"/>
      <c r="BN592" s="27"/>
      <c r="BO592" s="27"/>
      <c r="BP592" s="27"/>
      <c r="BQ592" s="27"/>
      <c r="BR592" s="27"/>
      <c r="BS592" s="27"/>
      <c r="BT592" s="27"/>
      <c r="BU592" s="27"/>
      <c r="BV592" s="27"/>
      <c r="BW592" s="27"/>
      <c r="BX592" s="27"/>
      <c r="BY592" s="27"/>
      <c r="BZ592" s="27"/>
      <c r="CA592" s="27"/>
      <c r="CB592" s="27"/>
      <c r="CC592" s="27"/>
      <c r="CD592" s="27"/>
      <c r="CE592" s="27"/>
      <c r="CF592" s="27"/>
      <c r="CG592" s="27"/>
      <c r="CH592" s="27"/>
      <c r="CI592" s="27"/>
      <c r="CJ592" s="27"/>
      <c r="CK592" s="27"/>
      <c r="CL592" s="27"/>
      <c r="CM592" s="27"/>
      <c r="CN592" s="27"/>
      <c r="CO592" s="27"/>
      <c r="CP592" s="27"/>
      <c r="CQ592" s="27"/>
      <c r="CR592" s="27"/>
      <c r="CS592" s="27"/>
      <c r="CT592" s="27"/>
      <c r="CU592" s="27"/>
      <c r="CV592" s="27"/>
      <c r="CW592" s="27"/>
      <c r="CX592" s="27"/>
      <c r="CY592" s="27"/>
      <c r="CZ592" s="27"/>
      <c r="DA592" s="27"/>
      <c r="DB592" s="27"/>
      <c r="DC592" s="27"/>
      <c r="DD592" s="27"/>
      <c r="DE592" s="27"/>
      <c r="DF592" s="27"/>
      <c r="DG592" s="27"/>
      <c r="DH592" s="27"/>
      <c r="DI592" s="27"/>
      <c r="DJ592" s="27"/>
      <c r="DK592" s="27"/>
      <c r="DL592" s="27"/>
      <c r="DM592" s="27"/>
      <c r="DN592" s="27"/>
    </row>
    <row r="593" spans="1:118" x14ac:dyDescent="0.2">
      <c r="A593" s="27"/>
      <c r="B593" s="27"/>
      <c r="C593" s="27"/>
      <c r="D593" s="27"/>
      <c r="E593" s="27"/>
      <c r="F593" s="27"/>
      <c r="G593" s="27"/>
      <c r="H593" s="27"/>
      <c r="I593" s="27"/>
      <c r="J593" s="27"/>
      <c r="K593" s="27"/>
      <c r="L593" s="27"/>
      <c r="M593" s="27"/>
      <c r="N593" s="27"/>
      <c r="O593" s="27"/>
      <c r="P593" s="27"/>
      <c r="Q593" s="27"/>
      <c r="R593" s="27"/>
      <c r="S593" s="27"/>
      <c r="T593" s="27"/>
      <c r="U593" s="27"/>
      <c r="V593" s="27"/>
      <c r="W593" s="27"/>
      <c r="X593" s="27"/>
      <c r="Y593" s="27"/>
      <c r="Z593" s="27"/>
      <c r="AA593" s="27"/>
      <c r="AB593" s="27"/>
      <c r="AC593" s="27"/>
      <c r="AD593" s="27"/>
      <c r="AE593" s="27"/>
      <c r="AF593" s="27"/>
      <c r="AG593" s="27"/>
      <c r="AH593" s="27"/>
      <c r="AI593" s="27"/>
      <c r="AJ593" s="27"/>
      <c r="AK593" s="27"/>
      <c r="AL593" s="27"/>
      <c r="AM593" s="27"/>
      <c r="AN593" s="27"/>
      <c r="AO593" s="27"/>
      <c r="AP593" s="27"/>
      <c r="AQ593" s="27"/>
      <c r="AR593" s="27"/>
      <c r="AS593" s="27"/>
      <c r="AT593" s="27"/>
      <c r="AU593" s="27"/>
      <c r="AV593" s="27"/>
      <c r="AW593" s="27"/>
      <c r="AX593" s="27"/>
      <c r="AY593" s="27"/>
      <c r="AZ593" s="27"/>
      <c r="BA593" s="27"/>
      <c r="BB593" s="27"/>
      <c r="BC593" s="27"/>
      <c r="BD593" s="27"/>
      <c r="BE593" s="27"/>
      <c r="BF593" s="27"/>
      <c r="BG593" s="27"/>
      <c r="BH593" s="27"/>
      <c r="BI593" s="27"/>
      <c r="BJ593" s="27"/>
      <c r="BK593" s="27"/>
      <c r="BL593" s="27"/>
      <c r="BM593" s="27"/>
      <c r="BN593" s="27"/>
      <c r="BO593" s="27"/>
      <c r="BP593" s="27"/>
      <c r="BQ593" s="27"/>
      <c r="BR593" s="27"/>
      <c r="BS593" s="27"/>
      <c r="BT593" s="27"/>
      <c r="BU593" s="27"/>
      <c r="BV593" s="27"/>
      <c r="BW593" s="27"/>
      <c r="BX593" s="27"/>
      <c r="BY593" s="27"/>
      <c r="BZ593" s="27"/>
      <c r="CA593" s="27"/>
      <c r="CB593" s="27"/>
      <c r="CC593" s="27"/>
      <c r="CD593" s="27"/>
      <c r="CE593" s="27"/>
      <c r="CF593" s="27"/>
      <c r="CG593" s="27"/>
      <c r="CH593" s="27"/>
      <c r="CI593" s="27"/>
      <c r="CJ593" s="27"/>
      <c r="CK593" s="27"/>
      <c r="CL593" s="27"/>
      <c r="CM593" s="27"/>
      <c r="CN593" s="27"/>
      <c r="CO593" s="27"/>
      <c r="CP593" s="27"/>
      <c r="CQ593" s="27"/>
      <c r="CR593" s="27"/>
      <c r="CS593" s="27"/>
      <c r="CT593" s="27"/>
      <c r="CU593" s="27"/>
      <c r="CV593" s="27"/>
      <c r="CW593" s="27"/>
      <c r="CX593" s="27"/>
      <c r="CY593" s="27"/>
      <c r="CZ593" s="27"/>
      <c r="DA593" s="27"/>
      <c r="DB593" s="27"/>
      <c r="DC593" s="27"/>
      <c r="DD593" s="27"/>
      <c r="DE593" s="27"/>
      <c r="DF593" s="27"/>
      <c r="DG593" s="27"/>
      <c r="DH593" s="27"/>
      <c r="DI593" s="27"/>
      <c r="DJ593" s="27"/>
      <c r="DK593" s="27"/>
      <c r="DL593" s="27"/>
      <c r="DM593" s="27"/>
      <c r="DN593" s="27"/>
    </row>
    <row r="594" spans="1:118" x14ac:dyDescent="0.2">
      <c r="A594" s="27"/>
      <c r="B594" s="27"/>
      <c r="C594" s="27"/>
      <c r="D594" s="27"/>
      <c r="E594" s="27"/>
      <c r="F594" s="27"/>
      <c r="G594" s="27"/>
      <c r="H594" s="27"/>
      <c r="I594" s="27"/>
      <c r="J594" s="27"/>
      <c r="K594" s="27"/>
      <c r="L594" s="27"/>
      <c r="M594" s="27"/>
      <c r="N594" s="27"/>
      <c r="O594" s="27"/>
      <c r="P594" s="27"/>
      <c r="Q594" s="27"/>
      <c r="R594" s="27"/>
      <c r="S594" s="27"/>
      <c r="T594" s="27"/>
      <c r="U594" s="27"/>
      <c r="V594" s="27"/>
      <c r="W594" s="27"/>
      <c r="X594" s="27"/>
      <c r="Y594" s="27"/>
      <c r="Z594" s="27"/>
      <c r="AA594" s="27"/>
      <c r="AB594" s="27"/>
      <c r="AC594" s="27"/>
      <c r="AD594" s="27"/>
      <c r="AE594" s="27"/>
      <c r="AF594" s="27"/>
      <c r="AG594" s="27"/>
      <c r="AH594" s="27"/>
      <c r="AI594" s="27"/>
      <c r="AJ594" s="27"/>
      <c r="AK594" s="27"/>
      <c r="AL594" s="27"/>
      <c r="AM594" s="27"/>
      <c r="AN594" s="27"/>
      <c r="AO594" s="27"/>
      <c r="AP594" s="27"/>
      <c r="AQ594" s="27"/>
      <c r="AR594" s="27"/>
      <c r="AS594" s="27"/>
      <c r="AT594" s="27"/>
      <c r="AU594" s="27"/>
      <c r="AV594" s="27"/>
      <c r="AW594" s="27"/>
      <c r="AX594" s="27"/>
      <c r="AY594" s="27"/>
      <c r="AZ594" s="27"/>
      <c r="BA594" s="27"/>
      <c r="BB594" s="27"/>
      <c r="BC594" s="27"/>
      <c r="BD594" s="27"/>
      <c r="BE594" s="27"/>
      <c r="BF594" s="27"/>
      <c r="BG594" s="27"/>
      <c r="BH594" s="27"/>
      <c r="BI594" s="27"/>
      <c r="BJ594" s="27"/>
      <c r="BK594" s="27"/>
      <c r="BL594" s="27"/>
      <c r="BM594" s="27"/>
      <c r="BN594" s="27"/>
      <c r="BO594" s="27"/>
      <c r="BP594" s="27"/>
      <c r="BQ594" s="27"/>
      <c r="BR594" s="27"/>
      <c r="BS594" s="27"/>
      <c r="BT594" s="27"/>
      <c r="BU594" s="27"/>
      <c r="BV594" s="27"/>
      <c r="BW594" s="27"/>
      <c r="BX594" s="27"/>
      <c r="BY594" s="27"/>
      <c r="BZ594" s="27"/>
      <c r="CA594" s="27"/>
      <c r="CB594" s="27"/>
      <c r="CC594" s="27"/>
      <c r="CD594" s="27"/>
      <c r="CE594" s="27"/>
      <c r="CF594" s="27"/>
      <c r="CG594" s="27"/>
      <c r="CH594" s="27"/>
      <c r="CI594" s="27"/>
      <c r="CJ594" s="27"/>
      <c r="CK594" s="27"/>
      <c r="CL594" s="27"/>
      <c r="CM594" s="27"/>
      <c r="CN594" s="27"/>
      <c r="CO594" s="27"/>
      <c r="CP594" s="27"/>
      <c r="CQ594" s="27"/>
      <c r="CR594" s="27"/>
      <c r="CS594" s="27"/>
      <c r="CT594" s="27"/>
      <c r="CU594" s="27"/>
      <c r="CV594" s="27"/>
      <c r="CW594" s="27"/>
      <c r="CX594" s="27"/>
      <c r="CY594" s="27"/>
      <c r="CZ594" s="27"/>
      <c r="DA594" s="27"/>
      <c r="DB594" s="27"/>
      <c r="DC594" s="27"/>
      <c r="DD594" s="27"/>
      <c r="DE594" s="27"/>
      <c r="DF594" s="27"/>
      <c r="DG594" s="27"/>
      <c r="DH594" s="27"/>
      <c r="DI594" s="27"/>
      <c r="DJ594" s="27"/>
      <c r="DK594" s="27"/>
      <c r="DL594" s="27"/>
      <c r="DM594" s="27"/>
      <c r="DN594" s="27"/>
    </row>
    <row r="595" spans="1:118" x14ac:dyDescent="0.2">
      <c r="A595" s="27"/>
      <c r="B595" s="27"/>
      <c r="C595" s="27"/>
      <c r="D595" s="27"/>
      <c r="E595" s="27"/>
      <c r="F595" s="27"/>
      <c r="G595" s="27"/>
      <c r="H595" s="27"/>
      <c r="I595" s="27"/>
      <c r="J595" s="27"/>
      <c r="K595" s="27"/>
      <c r="L595" s="27"/>
      <c r="M595" s="27"/>
      <c r="N595" s="27"/>
      <c r="O595" s="27"/>
      <c r="P595" s="27"/>
      <c r="Q595" s="27"/>
      <c r="R595" s="27"/>
      <c r="S595" s="27"/>
      <c r="T595" s="27"/>
      <c r="U595" s="27"/>
      <c r="V595" s="27"/>
      <c r="W595" s="27"/>
      <c r="X595" s="27"/>
      <c r="Y595" s="27"/>
      <c r="Z595" s="27"/>
      <c r="AA595" s="27"/>
      <c r="AB595" s="27"/>
      <c r="AC595" s="27"/>
      <c r="AD595" s="27"/>
      <c r="AE595" s="27"/>
      <c r="AF595" s="27"/>
      <c r="AG595" s="27"/>
      <c r="AH595" s="27"/>
      <c r="AI595" s="27"/>
      <c r="AJ595" s="27"/>
      <c r="AK595" s="27"/>
      <c r="AL595" s="27"/>
      <c r="AM595" s="27"/>
      <c r="AN595" s="27"/>
      <c r="AO595" s="27"/>
      <c r="AP595" s="27"/>
      <c r="AQ595" s="27"/>
      <c r="AR595" s="27"/>
      <c r="AS595" s="27"/>
      <c r="AT595" s="27"/>
      <c r="AU595" s="27"/>
      <c r="AV595" s="27"/>
      <c r="AW595" s="27"/>
      <c r="AX595" s="27"/>
      <c r="AY595" s="27"/>
      <c r="AZ595" s="27"/>
      <c r="BA595" s="27"/>
      <c r="BB595" s="27"/>
      <c r="BC595" s="27"/>
      <c r="BD595" s="27"/>
      <c r="BE595" s="27"/>
      <c r="BF595" s="27"/>
      <c r="BG595" s="27"/>
      <c r="BH595" s="27"/>
      <c r="BI595" s="27"/>
      <c r="BJ595" s="27"/>
      <c r="BK595" s="27"/>
      <c r="BL595" s="27"/>
      <c r="BM595" s="27"/>
      <c r="BN595" s="27"/>
      <c r="BO595" s="27"/>
      <c r="BP595" s="27"/>
      <c r="BQ595" s="27"/>
      <c r="BR595" s="27"/>
      <c r="BS595" s="27"/>
      <c r="BT595" s="27"/>
      <c r="BU595" s="27"/>
      <c r="BV595" s="27"/>
      <c r="BW595" s="27"/>
      <c r="BX595" s="27"/>
      <c r="BY595" s="27"/>
      <c r="BZ595" s="27"/>
      <c r="CA595" s="27"/>
      <c r="CB595" s="27"/>
      <c r="CC595" s="27"/>
      <c r="CD595" s="27"/>
      <c r="CE595" s="27"/>
      <c r="CF595" s="27"/>
      <c r="CG595" s="27"/>
      <c r="CH595" s="27"/>
      <c r="CI595" s="27"/>
      <c r="CJ595" s="27"/>
      <c r="CK595" s="27"/>
      <c r="CL595" s="27"/>
      <c r="CM595" s="27"/>
      <c r="CN595" s="27"/>
      <c r="CO595" s="27"/>
      <c r="CP595" s="27"/>
      <c r="CQ595" s="27"/>
      <c r="CR595" s="27"/>
      <c r="CS595" s="27"/>
      <c r="CT595" s="27"/>
      <c r="CU595" s="27"/>
      <c r="CV595" s="27"/>
      <c r="CW595" s="27"/>
      <c r="CX595" s="27"/>
      <c r="CY595" s="27"/>
      <c r="CZ595" s="27"/>
      <c r="DA595" s="27"/>
      <c r="DB595" s="27"/>
      <c r="DC595" s="27"/>
      <c r="DD595" s="27"/>
      <c r="DE595" s="27"/>
      <c r="DF595" s="27"/>
      <c r="DG595" s="27"/>
      <c r="DH595" s="27"/>
      <c r="DI595" s="27"/>
      <c r="DJ595" s="27"/>
      <c r="DK595" s="27"/>
      <c r="DL595" s="27"/>
      <c r="DM595" s="27"/>
      <c r="DN595" s="27"/>
    </row>
    <row r="596" spans="1:118" x14ac:dyDescent="0.2">
      <c r="A596" s="27"/>
      <c r="B596" s="27"/>
      <c r="C596" s="27"/>
      <c r="D596" s="27"/>
      <c r="E596" s="27"/>
      <c r="F596" s="27"/>
      <c r="G596" s="27"/>
      <c r="H596" s="27"/>
      <c r="I596" s="27"/>
      <c r="J596" s="27"/>
      <c r="K596" s="27"/>
      <c r="L596" s="27"/>
      <c r="M596" s="27"/>
      <c r="N596" s="27"/>
      <c r="O596" s="27"/>
      <c r="P596" s="27"/>
      <c r="Q596" s="27"/>
      <c r="R596" s="27"/>
      <c r="S596" s="27"/>
      <c r="T596" s="27"/>
      <c r="U596" s="27"/>
      <c r="V596" s="27"/>
      <c r="W596" s="27"/>
      <c r="X596" s="27"/>
      <c r="Y596" s="27"/>
      <c r="Z596" s="27"/>
      <c r="AA596" s="27"/>
      <c r="AB596" s="27"/>
      <c r="AC596" s="27"/>
      <c r="AD596" s="27"/>
      <c r="AE596" s="27"/>
      <c r="AF596" s="27"/>
      <c r="AG596" s="27"/>
      <c r="AH596" s="27"/>
      <c r="AI596" s="27"/>
      <c r="AJ596" s="27"/>
      <c r="AK596" s="27"/>
      <c r="AL596" s="27"/>
      <c r="AM596" s="27"/>
      <c r="AN596" s="27"/>
      <c r="AO596" s="27"/>
      <c r="AP596" s="27"/>
      <c r="AQ596" s="27"/>
      <c r="AR596" s="27"/>
      <c r="AS596" s="27"/>
      <c r="AT596" s="27"/>
      <c r="AU596" s="27"/>
      <c r="AV596" s="27"/>
      <c r="AW596" s="27"/>
      <c r="AX596" s="27"/>
      <c r="AY596" s="27"/>
      <c r="AZ596" s="27"/>
      <c r="BA596" s="27"/>
      <c r="BB596" s="27"/>
      <c r="BC596" s="27"/>
      <c r="BD596" s="27"/>
      <c r="BE596" s="27"/>
      <c r="BF596" s="27"/>
      <c r="BG596" s="27"/>
      <c r="BH596" s="27"/>
      <c r="BI596" s="27"/>
      <c r="BJ596" s="27"/>
      <c r="BK596" s="27"/>
      <c r="BL596" s="27"/>
      <c r="BM596" s="27"/>
      <c r="BN596" s="27"/>
      <c r="BO596" s="27"/>
      <c r="BP596" s="27"/>
      <c r="BQ596" s="27"/>
      <c r="BR596" s="27"/>
      <c r="BS596" s="27"/>
      <c r="BT596" s="27"/>
      <c r="BU596" s="27"/>
      <c r="BV596" s="27"/>
      <c r="BW596" s="27"/>
      <c r="BX596" s="27"/>
      <c r="BY596" s="27"/>
      <c r="BZ596" s="27"/>
      <c r="CA596" s="27"/>
      <c r="CB596" s="27"/>
      <c r="CC596" s="27"/>
      <c r="CD596" s="27"/>
      <c r="CE596" s="27"/>
      <c r="CF596" s="27"/>
      <c r="CG596" s="27"/>
      <c r="CH596" s="27"/>
      <c r="CI596" s="27"/>
      <c r="CJ596" s="27"/>
      <c r="CK596" s="27"/>
      <c r="CL596" s="27"/>
      <c r="CM596" s="27"/>
      <c r="CN596" s="27"/>
      <c r="CO596" s="27"/>
      <c r="CP596" s="27"/>
      <c r="CQ596" s="27"/>
      <c r="CR596" s="27"/>
      <c r="CS596" s="27"/>
      <c r="CT596" s="27"/>
      <c r="CU596" s="27"/>
      <c r="CV596" s="27"/>
      <c r="CW596" s="27"/>
      <c r="CX596" s="27"/>
      <c r="CY596" s="27"/>
      <c r="CZ596" s="27"/>
      <c r="DA596" s="27"/>
      <c r="DB596" s="27"/>
      <c r="DC596" s="27"/>
      <c r="DD596" s="27"/>
      <c r="DE596" s="27"/>
      <c r="DF596" s="27"/>
      <c r="DG596" s="27"/>
      <c r="DH596" s="27"/>
      <c r="DI596" s="27"/>
      <c r="DJ596" s="27"/>
      <c r="DK596" s="27"/>
      <c r="DL596" s="27"/>
      <c r="DM596" s="27"/>
      <c r="DN596" s="27"/>
    </row>
    <row r="597" spans="1:118" x14ac:dyDescent="0.2">
      <c r="A597" s="27"/>
      <c r="B597" s="27"/>
      <c r="C597" s="27"/>
      <c r="D597" s="27"/>
      <c r="E597" s="27"/>
      <c r="F597" s="27"/>
      <c r="G597" s="27"/>
      <c r="H597" s="27"/>
      <c r="I597" s="27"/>
      <c r="J597" s="27"/>
      <c r="K597" s="27"/>
      <c r="L597" s="27"/>
      <c r="M597" s="27"/>
      <c r="N597" s="27"/>
      <c r="O597" s="27"/>
      <c r="P597" s="27"/>
      <c r="Q597" s="27"/>
      <c r="R597" s="27"/>
      <c r="S597" s="27"/>
      <c r="T597" s="27"/>
      <c r="U597" s="27"/>
      <c r="V597" s="27"/>
      <c r="W597" s="27"/>
      <c r="X597" s="27"/>
      <c r="Y597" s="27"/>
      <c r="Z597" s="27"/>
      <c r="AA597" s="27"/>
      <c r="AB597" s="27"/>
      <c r="AC597" s="27"/>
      <c r="AD597" s="27"/>
      <c r="AE597" s="27"/>
      <c r="AF597" s="27"/>
      <c r="AG597" s="27"/>
      <c r="AH597" s="27"/>
      <c r="AI597" s="27"/>
      <c r="AJ597" s="27"/>
      <c r="AK597" s="27"/>
      <c r="AL597" s="27"/>
      <c r="AM597" s="27"/>
      <c r="AN597" s="27"/>
      <c r="AO597" s="27"/>
      <c r="AP597" s="27"/>
      <c r="AQ597" s="27"/>
      <c r="AR597" s="27"/>
      <c r="AS597" s="27"/>
      <c r="AT597" s="27"/>
      <c r="AU597" s="27"/>
      <c r="AV597" s="27"/>
      <c r="AW597" s="27"/>
      <c r="AX597" s="27"/>
      <c r="AY597" s="27"/>
      <c r="AZ597" s="27"/>
      <c r="BA597" s="27"/>
      <c r="BB597" s="27"/>
      <c r="BC597" s="27"/>
      <c r="BD597" s="27"/>
      <c r="BE597" s="27"/>
      <c r="BF597" s="27"/>
      <c r="BG597" s="27"/>
      <c r="BH597" s="27"/>
      <c r="BI597" s="27"/>
      <c r="BJ597" s="27"/>
      <c r="BK597" s="27"/>
      <c r="BL597" s="27"/>
      <c r="BM597" s="27"/>
      <c r="BN597" s="27"/>
      <c r="BO597" s="27"/>
      <c r="BP597" s="27"/>
      <c r="BQ597" s="27"/>
      <c r="BR597" s="27"/>
      <c r="BS597" s="27"/>
      <c r="BT597" s="27"/>
      <c r="BU597" s="27"/>
      <c r="BV597" s="27"/>
      <c r="BW597" s="27"/>
      <c r="BX597" s="27"/>
      <c r="BY597" s="27"/>
      <c r="BZ597" s="27"/>
      <c r="CA597" s="27"/>
      <c r="CB597" s="27"/>
      <c r="CC597" s="27"/>
      <c r="CD597" s="27"/>
      <c r="CE597" s="27"/>
      <c r="CF597" s="27"/>
      <c r="CG597" s="27"/>
      <c r="CH597" s="27"/>
      <c r="CI597" s="27"/>
      <c r="CJ597" s="27"/>
      <c r="CK597" s="27"/>
      <c r="CL597" s="27"/>
      <c r="CM597" s="27"/>
      <c r="CN597" s="27"/>
      <c r="CO597" s="27"/>
      <c r="CP597" s="27"/>
      <c r="CQ597" s="27"/>
      <c r="CR597" s="27"/>
      <c r="CS597" s="27"/>
      <c r="CT597" s="27"/>
      <c r="CU597" s="27"/>
      <c r="CV597" s="27"/>
      <c r="CW597" s="27"/>
      <c r="CX597" s="27"/>
      <c r="CY597" s="27"/>
      <c r="CZ597" s="27"/>
      <c r="DA597" s="27"/>
      <c r="DB597" s="27"/>
      <c r="DC597" s="27"/>
      <c r="DD597" s="27"/>
      <c r="DE597" s="27"/>
      <c r="DF597" s="27"/>
      <c r="DG597" s="27"/>
      <c r="DH597" s="27"/>
      <c r="DI597" s="27"/>
      <c r="DJ597" s="27"/>
      <c r="DK597" s="27"/>
      <c r="DL597" s="27"/>
      <c r="DM597" s="27"/>
      <c r="DN597" s="27"/>
    </row>
    <row r="598" spans="1:118" x14ac:dyDescent="0.2">
      <c r="A598" s="27"/>
      <c r="B598" s="27"/>
      <c r="C598" s="27"/>
      <c r="D598" s="27"/>
      <c r="E598" s="27"/>
      <c r="F598" s="27"/>
      <c r="G598" s="27"/>
      <c r="H598" s="27"/>
      <c r="I598" s="27"/>
      <c r="J598" s="27"/>
      <c r="K598" s="27"/>
      <c r="L598" s="27"/>
      <c r="M598" s="27"/>
      <c r="N598" s="27"/>
      <c r="O598" s="27"/>
      <c r="P598" s="27"/>
      <c r="Q598" s="27"/>
      <c r="R598" s="27"/>
      <c r="S598" s="27"/>
      <c r="T598" s="27"/>
      <c r="U598" s="27"/>
      <c r="V598" s="27"/>
      <c r="W598" s="27"/>
      <c r="X598" s="27"/>
      <c r="Y598" s="27"/>
      <c r="Z598" s="27"/>
      <c r="AA598" s="27"/>
      <c r="AB598" s="27"/>
      <c r="AC598" s="27"/>
      <c r="AD598" s="27"/>
      <c r="AE598" s="27"/>
      <c r="AF598" s="27"/>
      <c r="AG598" s="27"/>
      <c r="AH598" s="27"/>
      <c r="AI598" s="27"/>
      <c r="AJ598" s="27"/>
      <c r="AK598" s="27"/>
      <c r="AL598" s="27"/>
      <c r="AM598" s="27"/>
      <c r="AN598" s="27"/>
      <c r="AO598" s="27"/>
      <c r="AP598" s="27"/>
      <c r="AQ598" s="27"/>
      <c r="AR598" s="27"/>
      <c r="AS598" s="27"/>
      <c r="AT598" s="27"/>
      <c r="AU598" s="27"/>
      <c r="AV598" s="27"/>
      <c r="AW598" s="27"/>
      <c r="AX598" s="27"/>
      <c r="AY598" s="27"/>
      <c r="AZ598" s="27"/>
      <c r="BA598" s="27"/>
      <c r="BB598" s="27"/>
      <c r="BC598" s="27"/>
      <c r="BD598" s="27"/>
      <c r="BE598" s="27"/>
      <c r="BF598" s="27"/>
      <c r="BG598" s="27"/>
      <c r="BH598" s="27"/>
      <c r="BI598" s="27"/>
      <c r="BJ598" s="27"/>
      <c r="BK598" s="27"/>
      <c r="BL598" s="27"/>
      <c r="BM598" s="27"/>
      <c r="BN598" s="27"/>
      <c r="BO598" s="27"/>
      <c r="BP598" s="27"/>
      <c r="BQ598" s="27"/>
      <c r="BR598" s="27"/>
      <c r="BS598" s="27"/>
      <c r="BT598" s="27"/>
      <c r="BU598" s="27"/>
      <c r="BV598" s="27"/>
      <c r="BW598" s="27"/>
      <c r="BX598" s="27"/>
      <c r="BY598" s="27"/>
      <c r="BZ598" s="27"/>
      <c r="CA598" s="27"/>
      <c r="CB598" s="27"/>
      <c r="CC598" s="27"/>
      <c r="CD598" s="27"/>
      <c r="CE598" s="27"/>
      <c r="CF598" s="27"/>
      <c r="CG598" s="27"/>
      <c r="CH598" s="27"/>
      <c r="CI598" s="27"/>
      <c r="CJ598" s="27"/>
      <c r="CK598" s="27"/>
      <c r="CL598" s="27"/>
      <c r="CM598" s="27"/>
      <c r="CN598" s="27"/>
      <c r="CO598" s="27"/>
      <c r="CP598" s="27"/>
      <c r="CQ598" s="27"/>
      <c r="CR598" s="27"/>
      <c r="CS598" s="27"/>
      <c r="CT598" s="27"/>
      <c r="CU598" s="27"/>
      <c r="CV598" s="27"/>
      <c r="CW598" s="27"/>
      <c r="CX598" s="27"/>
      <c r="CY598" s="27"/>
      <c r="CZ598" s="27"/>
      <c r="DA598" s="27"/>
      <c r="DB598" s="27"/>
      <c r="DC598" s="27"/>
      <c r="DD598" s="27"/>
      <c r="DE598" s="27"/>
      <c r="DF598" s="27"/>
      <c r="DG598" s="27"/>
      <c r="DH598" s="27"/>
      <c r="DI598" s="27"/>
      <c r="DJ598" s="27"/>
      <c r="DK598" s="27"/>
      <c r="DL598" s="27"/>
      <c r="DM598" s="27"/>
      <c r="DN598" s="27"/>
    </row>
    <row r="599" spans="1:118" x14ac:dyDescent="0.2">
      <c r="A599" s="27"/>
      <c r="B599" s="27"/>
      <c r="C599" s="27"/>
      <c r="D599" s="27"/>
      <c r="E599" s="27"/>
      <c r="F599" s="27"/>
      <c r="G599" s="27"/>
      <c r="H599" s="27"/>
      <c r="I599" s="27"/>
      <c r="J599" s="27"/>
      <c r="K599" s="27"/>
      <c r="L599" s="27"/>
      <c r="M599" s="27"/>
      <c r="N599" s="27"/>
      <c r="O599" s="27"/>
      <c r="P599" s="27"/>
      <c r="Q599" s="27"/>
      <c r="R599" s="27"/>
      <c r="S599" s="27"/>
      <c r="T599" s="27"/>
      <c r="U599" s="27"/>
      <c r="V599" s="27"/>
      <c r="W599" s="27"/>
      <c r="X599" s="27"/>
      <c r="Y599" s="27"/>
      <c r="Z599" s="27"/>
      <c r="AA599" s="27"/>
      <c r="AB599" s="27"/>
      <c r="AC599" s="27"/>
      <c r="AD599" s="27"/>
      <c r="AE599" s="27"/>
      <c r="AF599" s="27"/>
      <c r="AG599" s="27"/>
      <c r="AH599" s="27"/>
      <c r="AI599" s="27"/>
      <c r="AJ599" s="27"/>
      <c r="AK599" s="27"/>
      <c r="AL599" s="27"/>
      <c r="AM599" s="27"/>
      <c r="AN599" s="27"/>
      <c r="AO599" s="27"/>
      <c r="AP599" s="27"/>
      <c r="AQ599" s="27"/>
      <c r="AR599" s="27"/>
      <c r="AS599" s="27"/>
      <c r="AT599" s="27"/>
      <c r="AU599" s="27"/>
      <c r="AV599" s="27"/>
      <c r="AW599" s="27"/>
      <c r="AX599" s="27"/>
      <c r="AY599" s="27"/>
      <c r="AZ599" s="27"/>
      <c r="BA599" s="27"/>
      <c r="BB599" s="27"/>
      <c r="BC599" s="27"/>
      <c r="BD599" s="27"/>
      <c r="BE599" s="27"/>
      <c r="BF599" s="27"/>
      <c r="BG599" s="27"/>
      <c r="BH599" s="27"/>
      <c r="BI599" s="27"/>
      <c r="BJ599" s="27"/>
      <c r="BK599" s="27"/>
      <c r="BL599" s="27"/>
      <c r="BM599" s="27"/>
      <c r="BN599" s="27"/>
      <c r="BO599" s="27"/>
      <c r="BP599" s="27"/>
      <c r="BQ599" s="27"/>
      <c r="BR599" s="27"/>
      <c r="BS599" s="27"/>
      <c r="BT599" s="27"/>
      <c r="BU599" s="27"/>
      <c r="BV599" s="27"/>
      <c r="BW599" s="27"/>
      <c r="BX599" s="27"/>
      <c r="BY599" s="27"/>
      <c r="BZ599" s="27"/>
      <c r="CA599" s="27"/>
      <c r="CB599" s="27"/>
      <c r="CC599" s="27"/>
      <c r="CD599" s="27"/>
      <c r="CE599" s="27"/>
      <c r="CF599" s="27"/>
      <c r="CG599" s="27"/>
      <c r="CH599" s="27"/>
      <c r="CI599" s="27"/>
      <c r="CJ599" s="27"/>
      <c r="CK599" s="27"/>
      <c r="CL599" s="27"/>
      <c r="CM599" s="27"/>
      <c r="CN599" s="27"/>
      <c r="CO599" s="27"/>
      <c r="CP599" s="27"/>
      <c r="CQ599" s="27"/>
      <c r="CR599" s="27"/>
      <c r="CS599" s="27"/>
      <c r="CT599" s="27"/>
      <c r="CU599" s="27"/>
      <c r="CV599" s="27"/>
      <c r="CW599" s="27"/>
      <c r="CX599" s="27"/>
      <c r="CY599" s="27"/>
      <c r="CZ599" s="27"/>
      <c r="DA599" s="27"/>
      <c r="DB599" s="27"/>
      <c r="DC599" s="27"/>
      <c r="DD599" s="27"/>
      <c r="DE599" s="27"/>
      <c r="DF599" s="27"/>
      <c r="DG599" s="27"/>
      <c r="DH599" s="27"/>
      <c r="DI599" s="27"/>
      <c r="DJ599" s="27"/>
      <c r="DK599" s="27"/>
      <c r="DL599" s="27"/>
      <c r="DM599" s="27"/>
      <c r="DN599" s="27"/>
    </row>
    <row r="600" spans="1:118" x14ac:dyDescent="0.2">
      <c r="A600" s="27"/>
      <c r="B600" s="27"/>
      <c r="C600" s="27"/>
      <c r="D600" s="27"/>
      <c r="E600" s="27"/>
      <c r="F600" s="27"/>
      <c r="G600" s="27"/>
      <c r="H600" s="27"/>
      <c r="I600" s="27"/>
      <c r="J600" s="27"/>
      <c r="K600" s="27"/>
      <c r="L600" s="27"/>
      <c r="M600" s="27"/>
      <c r="N600" s="27"/>
      <c r="O600" s="27"/>
      <c r="P600" s="27"/>
      <c r="Q600" s="27"/>
      <c r="R600" s="27"/>
      <c r="S600" s="27"/>
      <c r="T600" s="27"/>
      <c r="U600" s="27"/>
      <c r="V600" s="27"/>
      <c r="W600" s="27"/>
      <c r="X600" s="27"/>
      <c r="Y600" s="27"/>
      <c r="Z600" s="27"/>
      <c r="AA600" s="27"/>
      <c r="AB600" s="27"/>
      <c r="AC600" s="27"/>
      <c r="AD600" s="27"/>
      <c r="AE600" s="27"/>
      <c r="AF600" s="27"/>
      <c r="AG600" s="27"/>
      <c r="AH600" s="27"/>
      <c r="AI600" s="27"/>
      <c r="AJ600" s="27"/>
      <c r="AK600" s="27"/>
      <c r="AL600" s="27"/>
      <c r="AM600" s="27"/>
      <c r="AN600" s="27"/>
      <c r="AO600" s="27"/>
      <c r="AP600" s="27"/>
      <c r="AQ600" s="27"/>
      <c r="AR600" s="27"/>
      <c r="AS600" s="27"/>
      <c r="AT600" s="27"/>
      <c r="AU600" s="27"/>
      <c r="AV600" s="27"/>
      <c r="AW600" s="27"/>
      <c r="AX600" s="27"/>
      <c r="AY600" s="27"/>
      <c r="AZ600" s="27"/>
      <c r="BA600" s="27"/>
      <c r="BB600" s="27"/>
      <c r="BC600" s="27"/>
      <c r="BD600" s="27"/>
      <c r="BE600" s="27"/>
      <c r="BF600" s="27"/>
      <c r="BG600" s="27"/>
      <c r="BH600" s="27"/>
      <c r="BI600" s="27"/>
      <c r="BJ600" s="27"/>
      <c r="BK600" s="27"/>
      <c r="BL600" s="27"/>
      <c r="BM600" s="27"/>
      <c r="BN600" s="27"/>
      <c r="BO600" s="27"/>
      <c r="BP600" s="27"/>
      <c r="BQ600" s="27"/>
      <c r="BR600" s="27"/>
      <c r="BS600" s="27"/>
      <c r="BT600" s="27"/>
      <c r="BU600" s="27"/>
      <c r="BV600" s="27"/>
      <c r="BW600" s="27"/>
      <c r="BX600" s="27"/>
      <c r="BY600" s="27"/>
      <c r="BZ600" s="27"/>
      <c r="CA600" s="27"/>
      <c r="CB600" s="27"/>
      <c r="CC600" s="27"/>
      <c r="CD600" s="27"/>
      <c r="CE600" s="27"/>
      <c r="CF600" s="27"/>
      <c r="CG600" s="27"/>
      <c r="CH600" s="27"/>
      <c r="CI600" s="27"/>
      <c r="CJ600" s="27"/>
      <c r="CK600" s="27"/>
      <c r="CL600" s="27"/>
      <c r="CM600" s="27"/>
      <c r="CN600" s="27"/>
      <c r="CO600" s="27"/>
      <c r="CP600" s="27"/>
      <c r="CQ600" s="27"/>
      <c r="CR600" s="27"/>
      <c r="CS600" s="27"/>
      <c r="CT600" s="27"/>
      <c r="CU600" s="27"/>
      <c r="CV600" s="27"/>
      <c r="CW600" s="27"/>
      <c r="CX600" s="27"/>
      <c r="CY600" s="27"/>
      <c r="CZ600" s="27"/>
      <c r="DA600" s="27"/>
      <c r="DB600" s="27"/>
      <c r="DC600" s="27"/>
      <c r="DD600" s="27"/>
      <c r="DE600" s="27"/>
      <c r="DF600" s="27"/>
      <c r="DG600" s="27"/>
      <c r="DH600" s="27"/>
      <c r="DI600" s="27"/>
      <c r="DJ600" s="27"/>
      <c r="DK600" s="27"/>
      <c r="DL600" s="27"/>
      <c r="DM600" s="27"/>
      <c r="DN600" s="27"/>
    </row>
    <row r="601" spans="1:118" x14ac:dyDescent="0.2">
      <c r="A601" s="27"/>
      <c r="B601" s="27"/>
      <c r="C601" s="27"/>
      <c r="D601" s="27"/>
      <c r="E601" s="27"/>
      <c r="F601" s="27"/>
      <c r="G601" s="27"/>
      <c r="H601" s="27"/>
      <c r="I601" s="27"/>
      <c r="J601" s="27"/>
      <c r="K601" s="27"/>
      <c r="L601" s="27"/>
      <c r="M601" s="27"/>
      <c r="N601" s="27"/>
      <c r="O601" s="27"/>
      <c r="P601" s="27"/>
      <c r="Q601" s="27"/>
      <c r="R601" s="27"/>
      <c r="S601" s="27"/>
      <c r="T601" s="27"/>
      <c r="U601" s="27"/>
      <c r="V601" s="27"/>
      <c r="W601" s="27"/>
      <c r="X601" s="27"/>
      <c r="Y601" s="27"/>
      <c r="Z601" s="27"/>
      <c r="AA601" s="27"/>
      <c r="AB601" s="27"/>
      <c r="AC601" s="27"/>
      <c r="AD601" s="27"/>
      <c r="AE601" s="27"/>
      <c r="AF601" s="27"/>
      <c r="AG601" s="27"/>
      <c r="AH601" s="27"/>
      <c r="AI601" s="27"/>
      <c r="AJ601" s="27"/>
      <c r="AK601" s="27"/>
      <c r="AL601" s="27"/>
      <c r="AM601" s="27"/>
      <c r="AN601" s="27"/>
      <c r="AO601" s="27"/>
      <c r="AP601" s="27"/>
      <c r="AQ601" s="27"/>
      <c r="AR601" s="27"/>
      <c r="AS601" s="27"/>
      <c r="AT601" s="27"/>
      <c r="AU601" s="27"/>
      <c r="AV601" s="27"/>
      <c r="AW601" s="27"/>
      <c r="AX601" s="27"/>
      <c r="AY601" s="27"/>
      <c r="AZ601" s="27"/>
      <c r="BA601" s="27"/>
      <c r="BB601" s="27"/>
      <c r="BC601" s="27"/>
      <c r="BD601" s="27"/>
      <c r="BE601" s="27"/>
      <c r="BF601" s="27"/>
      <c r="BG601" s="27"/>
      <c r="BH601" s="27"/>
      <c r="BI601" s="27"/>
      <c r="BJ601" s="27"/>
      <c r="BK601" s="27"/>
      <c r="BL601" s="27"/>
      <c r="BM601" s="27"/>
      <c r="BN601" s="27"/>
      <c r="BO601" s="27"/>
      <c r="BP601" s="27"/>
      <c r="BQ601" s="27"/>
      <c r="BR601" s="27"/>
      <c r="BS601" s="27"/>
      <c r="BT601" s="27"/>
      <c r="BU601" s="27"/>
      <c r="BV601" s="27"/>
      <c r="BW601" s="27"/>
      <c r="BX601" s="27"/>
      <c r="BY601" s="27"/>
      <c r="BZ601" s="27"/>
      <c r="CA601" s="27"/>
      <c r="CB601" s="27"/>
      <c r="CC601" s="27"/>
      <c r="CD601" s="27"/>
      <c r="CE601" s="27"/>
      <c r="CF601" s="27"/>
      <c r="CG601" s="27"/>
      <c r="CH601" s="27"/>
      <c r="CI601" s="27"/>
      <c r="CJ601" s="27"/>
      <c r="CK601" s="27"/>
      <c r="CL601" s="27"/>
      <c r="CM601" s="27"/>
      <c r="CN601" s="27"/>
      <c r="CO601" s="27"/>
      <c r="CP601" s="27"/>
      <c r="CQ601" s="27"/>
      <c r="CR601" s="27"/>
      <c r="CS601" s="27"/>
      <c r="CT601" s="27"/>
      <c r="CU601" s="27"/>
      <c r="CV601" s="27"/>
      <c r="CW601" s="27"/>
      <c r="CX601" s="27"/>
      <c r="CY601" s="27"/>
      <c r="CZ601" s="27"/>
      <c r="DA601" s="27"/>
      <c r="DB601" s="27"/>
      <c r="DC601" s="27"/>
      <c r="DD601" s="27"/>
      <c r="DE601" s="27"/>
      <c r="DF601" s="27"/>
      <c r="DG601" s="27"/>
      <c r="DH601" s="27"/>
      <c r="DI601" s="27"/>
      <c r="DJ601" s="27"/>
      <c r="DK601" s="27"/>
      <c r="DL601" s="27"/>
      <c r="DM601" s="27"/>
      <c r="DN601" s="27"/>
    </row>
    <row r="602" spans="1:118" x14ac:dyDescent="0.2">
      <c r="A602" s="27"/>
      <c r="B602" s="27"/>
      <c r="C602" s="27"/>
      <c r="D602" s="27"/>
      <c r="E602" s="27"/>
      <c r="F602" s="27"/>
      <c r="G602" s="27"/>
      <c r="H602" s="27"/>
      <c r="I602" s="27"/>
      <c r="J602" s="27"/>
      <c r="K602" s="27"/>
      <c r="L602" s="27"/>
      <c r="M602" s="27"/>
      <c r="N602" s="27"/>
      <c r="O602" s="27"/>
      <c r="P602" s="27"/>
      <c r="Q602" s="27"/>
      <c r="R602" s="27"/>
      <c r="S602" s="27"/>
      <c r="T602" s="27"/>
      <c r="U602" s="27"/>
      <c r="V602" s="27"/>
      <c r="W602" s="27"/>
      <c r="X602" s="27"/>
      <c r="Y602" s="27"/>
      <c r="Z602" s="27"/>
      <c r="AA602" s="27"/>
      <c r="AB602" s="27"/>
      <c r="AC602" s="27"/>
      <c r="AD602" s="27"/>
      <c r="AE602" s="27"/>
      <c r="AF602" s="27"/>
      <c r="AG602" s="27"/>
      <c r="AH602" s="27"/>
      <c r="AI602" s="27"/>
      <c r="AJ602" s="27"/>
      <c r="AK602" s="27"/>
      <c r="AL602" s="27"/>
      <c r="AM602" s="27"/>
      <c r="AN602" s="27"/>
      <c r="AO602" s="27"/>
      <c r="AP602" s="27"/>
      <c r="AQ602" s="27"/>
      <c r="AR602" s="27"/>
      <c r="AS602" s="27"/>
      <c r="AT602" s="27"/>
      <c r="AU602" s="27"/>
      <c r="AV602" s="27"/>
      <c r="AW602" s="27"/>
      <c r="AX602" s="27"/>
      <c r="AY602" s="27"/>
      <c r="AZ602" s="27"/>
      <c r="BA602" s="27"/>
      <c r="BB602" s="27"/>
      <c r="BC602" s="27"/>
      <c r="BD602" s="27"/>
      <c r="BE602" s="27"/>
      <c r="BF602" s="27"/>
      <c r="BG602" s="27"/>
      <c r="BH602" s="27"/>
      <c r="BI602" s="27"/>
      <c r="BJ602" s="27"/>
      <c r="BK602" s="27"/>
      <c r="BL602" s="27"/>
      <c r="BM602" s="27"/>
      <c r="BN602" s="27"/>
      <c r="BO602" s="27"/>
      <c r="BP602" s="27"/>
      <c r="BQ602" s="27"/>
      <c r="BR602" s="27"/>
      <c r="BS602" s="27"/>
      <c r="BT602" s="27"/>
      <c r="BU602" s="27"/>
      <c r="BV602" s="27"/>
      <c r="BW602" s="27"/>
      <c r="BX602" s="27"/>
      <c r="BY602" s="27"/>
      <c r="BZ602" s="27"/>
      <c r="CA602" s="27"/>
      <c r="CB602" s="27"/>
      <c r="CC602" s="27"/>
      <c r="CD602" s="27"/>
      <c r="CE602" s="27"/>
      <c r="CF602" s="27"/>
      <c r="CG602" s="27"/>
      <c r="CH602" s="27"/>
      <c r="CI602" s="27"/>
      <c r="CJ602" s="27"/>
      <c r="CK602" s="27"/>
      <c r="CL602" s="27"/>
      <c r="CM602" s="27"/>
      <c r="CN602" s="27"/>
      <c r="CO602" s="27"/>
      <c r="CP602" s="27"/>
      <c r="CQ602" s="27"/>
      <c r="CR602" s="27"/>
      <c r="CS602" s="27"/>
      <c r="CT602" s="27"/>
      <c r="CU602" s="27"/>
      <c r="CV602" s="27"/>
      <c r="CW602" s="27"/>
      <c r="CX602" s="27"/>
      <c r="CY602" s="27"/>
      <c r="CZ602" s="27"/>
      <c r="DA602" s="27"/>
      <c r="DB602" s="27"/>
      <c r="DC602" s="27"/>
      <c r="DD602" s="27"/>
      <c r="DE602" s="27"/>
      <c r="DF602" s="27"/>
      <c r="DG602" s="27"/>
      <c r="DH602" s="27"/>
      <c r="DI602" s="27"/>
      <c r="DJ602" s="27"/>
      <c r="DK602" s="27"/>
      <c r="DL602" s="27"/>
      <c r="DM602" s="27"/>
      <c r="DN602" s="27"/>
    </row>
    <row r="603" spans="1:118" x14ac:dyDescent="0.2">
      <c r="A603" s="27"/>
      <c r="B603" s="27"/>
      <c r="C603" s="27"/>
      <c r="D603" s="27"/>
      <c r="E603" s="27"/>
      <c r="F603" s="27"/>
      <c r="G603" s="27"/>
      <c r="H603" s="27"/>
      <c r="I603" s="27"/>
      <c r="J603" s="27"/>
      <c r="K603" s="27"/>
      <c r="L603" s="27"/>
      <c r="M603" s="27"/>
      <c r="N603" s="27"/>
      <c r="O603" s="27"/>
      <c r="P603" s="27"/>
      <c r="Q603" s="27"/>
      <c r="R603" s="27"/>
      <c r="S603" s="27"/>
      <c r="T603" s="27"/>
      <c r="U603" s="27"/>
      <c r="V603" s="27"/>
      <c r="W603" s="27"/>
      <c r="X603" s="27"/>
      <c r="Y603" s="27"/>
      <c r="Z603" s="27"/>
      <c r="AA603" s="27"/>
      <c r="AB603" s="27"/>
      <c r="AC603" s="27"/>
      <c r="AD603" s="27"/>
      <c r="AE603" s="27"/>
      <c r="AF603" s="27"/>
      <c r="AG603" s="27"/>
      <c r="AH603" s="27"/>
      <c r="AI603" s="27"/>
      <c r="AJ603" s="27"/>
      <c r="AK603" s="27"/>
      <c r="AL603" s="27"/>
      <c r="AM603" s="27"/>
      <c r="AN603" s="27"/>
      <c r="AO603" s="27"/>
      <c r="AP603" s="27"/>
      <c r="AQ603" s="27"/>
      <c r="AR603" s="27"/>
      <c r="AS603" s="27"/>
      <c r="AT603" s="27"/>
      <c r="AU603" s="27"/>
      <c r="AV603" s="27"/>
      <c r="AW603" s="27"/>
      <c r="AX603" s="27"/>
      <c r="AY603" s="27"/>
      <c r="AZ603" s="27"/>
      <c r="BA603" s="27"/>
      <c r="BB603" s="27"/>
      <c r="BC603" s="27"/>
      <c r="BD603" s="27"/>
      <c r="BE603" s="27"/>
      <c r="BF603" s="27"/>
      <c r="BG603" s="27"/>
      <c r="BH603" s="27"/>
      <c r="BI603" s="27"/>
      <c r="BJ603" s="27"/>
      <c r="BK603" s="27"/>
      <c r="BL603" s="27"/>
      <c r="BM603" s="27"/>
      <c r="BN603" s="27"/>
      <c r="BO603" s="27"/>
      <c r="BP603" s="27"/>
      <c r="BQ603" s="27"/>
      <c r="BR603" s="27"/>
      <c r="BS603" s="27"/>
      <c r="BT603" s="27"/>
      <c r="BU603" s="27"/>
      <c r="BV603" s="27"/>
      <c r="BW603" s="27"/>
      <c r="BX603" s="27"/>
      <c r="BY603" s="27"/>
      <c r="BZ603" s="27"/>
      <c r="CA603" s="27"/>
      <c r="CB603" s="27"/>
      <c r="CC603" s="27"/>
      <c r="CD603" s="27"/>
      <c r="CE603" s="27"/>
      <c r="CF603" s="27"/>
      <c r="CG603" s="27"/>
      <c r="CH603" s="27"/>
      <c r="CI603" s="27"/>
      <c r="CJ603" s="27"/>
      <c r="CK603" s="27"/>
      <c r="CL603" s="27"/>
      <c r="CM603" s="27"/>
      <c r="CN603" s="27"/>
      <c r="CO603" s="27"/>
      <c r="CP603" s="27"/>
      <c r="CQ603" s="27"/>
      <c r="CR603" s="27"/>
      <c r="CS603" s="27"/>
      <c r="CT603" s="27"/>
      <c r="CU603" s="27"/>
      <c r="CV603" s="27"/>
      <c r="CW603" s="27"/>
      <c r="CX603" s="27"/>
      <c r="CY603" s="27"/>
      <c r="CZ603" s="27"/>
      <c r="DA603" s="27"/>
      <c r="DB603" s="27"/>
      <c r="DC603" s="27"/>
      <c r="DD603" s="27"/>
      <c r="DE603" s="27"/>
      <c r="DF603" s="27"/>
      <c r="DG603" s="27"/>
      <c r="DH603" s="27"/>
      <c r="DI603" s="27"/>
      <c r="DJ603" s="27"/>
      <c r="DK603" s="27"/>
      <c r="DL603" s="27"/>
      <c r="DM603" s="27"/>
      <c r="DN603" s="27"/>
    </row>
    <row r="604" spans="1:118" x14ac:dyDescent="0.2">
      <c r="A604" s="27"/>
      <c r="B604" s="27"/>
      <c r="C604" s="27"/>
      <c r="D604" s="27"/>
      <c r="E604" s="27"/>
      <c r="F604" s="27"/>
      <c r="G604" s="27"/>
      <c r="H604" s="27"/>
      <c r="I604" s="27"/>
      <c r="J604" s="27"/>
      <c r="K604" s="27"/>
      <c r="L604" s="27"/>
      <c r="M604" s="27"/>
      <c r="N604" s="27"/>
      <c r="O604" s="27"/>
      <c r="P604" s="27"/>
      <c r="Q604" s="27"/>
      <c r="R604" s="27"/>
      <c r="S604" s="27"/>
      <c r="T604" s="27"/>
      <c r="U604" s="27"/>
      <c r="V604" s="27"/>
      <c r="W604" s="27"/>
      <c r="X604" s="27"/>
      <c r="Y604" s="27"/>
      <c r="Z604" s="27"/>
      <c r="AA604" s="27"/>
      <c r="AB604" s="27"/>
      <c r="AC604" s="27"/>
      <c r="AD604" s="27"/>
      <c r="AE604" s="27"/>
      <c r="AF604" s="27"/>
      <c r="AG604" s="27"/>
      <c r="AH604" s="27"/>
      <c r="AI604" s="27"/>
      <c r="AJ604" s="27"/>
      <c r="AK604" s="27"/>
      <c r="AL604" s="27"/>
      <c r="AM604" s="27"/>
      <c r="AN604" s="27"/>
      <c r="AO604" s="27"/>
      <c r="AP604" s="27"/>
      <c r="AQ604" s="27"/>
      <c r="AR604" s="27"/>
      <c r="AS604" s="27"/>
      <c r="AT604" s="27"/>
      <c r="AU604" s="27"/>
      <c r="AV604" s="27"/>
      <c r="AW604" s="27"/>
      <c r="AX604" s="27"/>
      <c r="AY604" s="27"/>
      <c r="AZ604" s="27"/>
      <c r="BA604" s="27"/>
      <c r="BB604" s="27"/>
      <c r="BC604" s="27"/>
      <c r="BD604" s="27"/>
      <c r="BE604" s="27"/>
      <c r="BF604" s="27"/>
      <c r="BG604" s="27"/>
      <c r="BH604" s="27"/>
      <c r="BI604" s="27"/>
      <c r="BJ604" s="27"/>
      <c r="BK604" s="27"/>
      <c r="BL604" s="27"/>
      <c r="BM604" s="27"/>
      <c r="BN604" s="27"/>
      <c r="BO604" s="27"/>
      <c r="BP604" s="27"/>
      <c r="BQ604" s="27"/>
      <c r="BR604" s="27"/>
      <c r="BS604" s="27"/>
      <c r="BT604" s="27"/>
      <c r="BU604" s="27"/>
      <c r="BV604" s="27"/>
      <c r="BW604" s="27"/>
      <c r="BX604" s="27"/>
      <c r="BY604" s="27"/>
      <c r="BZ604" s="27"/>
      <c r="CA604" s="27"/>
      <c r="CB604" s="27"/>
      <c r="CC604" s="27"/>
      <c r="CD604" s="27"/>
      <c r="CE604" s="27"/>
      <c r="CF604" s="27"/>
      <c r="CG604" s="27"/>
      <c r="CH604" s="27"/>
      <c r="CI604" s="27"/>
      <c r="CJ604" s="27"/>
      <c r="CK604" s="27"/>
      <c r="CL604" s="27"/>
      <c r="CM604" s="27"/>
      <c r="CN604" s="27"/>
      <c r="CO604" s="27"/>
      <c r="CP604" s="27"/>
      <c r="CQ604" s="27"/>
      <c r="CR604" s="27"/>
      <c r="CS604" s="27"/>
      <c r="CT604" s="27"/>
      <c r="CU604" s="27"/>
      <c r="CV604" s="27"/>
      <c r="CW604" s="27"/>
      <c r="CX604" s="27"/>
      <c r="CY604" s="27"/>
      <c r="CZ604" s="27"/>
      <c r="DA604" s="27"/>
      <c r="DB604" s="27"/>
      <c r="DC604" s="27"/>
      <c r="DD604" s="27"/>
      <c r="DE604" s="27"/>
      <c r="DF604" s="27"/>
      <c r="DG604" s="27"/>
      <c r="DH604" s="27"/>
      <c r="DI604" s="27"/>
      <c r="DJ604" s="27"/>
      <c r="DK604" s="27"/>
      <c r="DL604" s="27"/>
      <c r="DM604" s="27"/>
      <c r="DN604" s="27"/>
    </row>
    <row r="605" spans="1:118" x14ac:dyDescent="0.2">
      <c r="A605" s="27"/>
      <c r="B605" s="27"/>
      <c r="C605" s="27"/>
      <c r="D605" s="27"/>
      <c r="E605" s="27"/>
      <c r="F605" s="27"/>
      <c r="G605" s="27"/>
      <c r="H605" s="27"/>
      <c r="I605" s="27"/>
      <c r="J605" s="27"/>
      <c r="K605" s="27"/>
      <c r="L605" s="27"/>
      <c r="M605" s="27"/>
      <c r="N605" s="27"/>
      <c r="O605" s="27"/>
      <c r="P605" s="27"/>
      <c r="Q605" s="27"/>
      <c r="R605" s="27"/>
      <c r="S605" s="27"/>
      <c r="T605" s="27"/>
      <c r="U605" s="27"/>
      <c r="V605" s="27"/>
      <c r="W605" s="27"/>
      <c r="X605" s="27"/>
      <c r="Y605" s="27"/>
      <c r="Z605" s="27"/>
      <c r="AA605" s="27"/>
      <c r="AB605" s="27"/>
      <c r="AC605" s="27"/>
      <c r="AD605" s="27"/>
      <c r="AE605" s="27"/>
      <c r="AF605" s="27"/>
      <c r="AG605" s="27"/>
      <c r="AH605" s="27"/>
      <c r="AI605" s="27"/>
      <c r="AJ605" s="27"/>
      <c r="AK605" s="27"/>
      <c r="AL605" s="27"/>
      <c r="AM605" s="27"/>
      <c r="AN605" s="27"/>
      <c r="AO605" s="27"/>
      <c r="AP605" s="27"/>
      <c r="AQ605" s="27"/>
      <c r="AR605" s="27"/>
      <c r="AS605" s="27"/>
      <c r="AT605" s="27"/>
      <c r="AU605" s="27"/>
      <c r="AV605" s="27"/>
      <c r="AW605" s="27"/>
      <c r="AX605" s="27"/>
      <c r="AY605" s="27"/>
      <c r="AZ605" s="27"/>
      <c r="BA605" s="27"/>
      <c r="BB605" s="27"/>
      <c r="BC605" s="27"/>
      <c r="BD605" s="27"/>
      <c r="BE605" s="27"/>
      <c r="BF605" s="27"/>
      <c r="BG605" s="27"/>
      <c r="BH605" s="27"/>
      <c r="BI605" s="27"/>
      <c r="BJ605" s="27"/>
      <c r="BK605" s="27"/>
      <c r="BL605" s="27"/>
      <c r="BM605" s="27"/>
      <c r="BN605" s="27"/>
      <c r="BO605" s="27"/>
      <c r="BP605" s="27"/>
      <c r="BQ605" s="27"/>
      <c r="BR605" s="27"/>
      <c r="BS605" s="27"/>
      <c r="BT605" s="27"/>
      <c r="BU605" s="27"/>
      <c r="BV605" s="27"/>
      <c r="BW605" s="27"/>
      <c r="BX605" s="27"/>
      <c r="BY605" s="27"/>
      <c r="BZ605" s="27"/>
      <c r="CA605" s="27"/>
      <c r="CB605" s="27"/>
      <c r="CC605" s="27"/>
      <c r="CD605" s="27"/>
      <c r="CE605" s="27"/>
      <c r="CF605" s="27"/>
      <c r="CG605" s="27"/>
      <c r="CH605" s="27"/>
      <c r="CI605" s="27"/>
      <c r="CJ605" s="27"/>
      <c r="CK605" s="27"/>
      <c r="CL605" s="27"/>
      <c r="CM605" s="27"/>
      <c r="CN605" s="27"/>
      <c r="CO605" s="27"/>
      <c r="CP605" s="27"/>
      <c r="CQ605" s="27"/>
      <c r="CR605" s="27"/>
      <c r="CS605" s="27"/>
      <c r="CT605" s="27"/>
      <c r="CU605" s="27"/>
      <c r="CV605" s="27"/>
      <c r="CW605" s="27"/>
      <c r="CX605" s="27"/>
      <c r="CY605" s="27"/>
      <c r="CZ605" s="27"/>
      <c r="DA605" s="27"/>
      <c r="DB605" s="27"/>
      <c r="DC605" s="27"/>
      <c r="DD605" s="27"/>
      <c r="DE605" s="27"/>
      <c r="DF605" s="27"/>
      <c r="DG605" s="27"/>
      <c r="DH605" s="27"/>
      <c r="DI605" s="27"/>
      <c r="DJ605" s="27"/>
      <c r="DK605" s="27"/>
      <c r="DL605" s="27"/>
      <c r="DM605" s="27"/>
      <c r="DN605" s="27"/>
    </row>
    <row r="606" spans="1:118" x14ac:dyDescent="0.2">
      <c r="A606" s="27"/>
      <c r="B606" s="27"/>
      <c r="C606" s="27"/>
      <c r="D606" s="27"/>
      <c r="E606" s="27"/>
      <c r="F606" s="27"/>
      <c r="G606" s="27"/>
      <c r="H606" s="27"/>
      <c r="I606" s="27"/>
      <c r="J606" s="27"/>
      <c r="K606" s="27"/>
      <c r="L606" s="27"/>
      <c r="M606" s="27"/>
      <c r="N606" s="27"/>
      <c r="O606" s="27"/>
      <c r="P606" s="27"/>
      <c r="Q606" s="27"/>
      <c r="R606" s="27"/>
      <c r="S606" s="27"/>
      <c r="T606" s="27"/>
      <c r="U606" s="27"/>
      <c r="V606" s="27"/>
      <c r="W606" s="27"/>
      <c r="X606" s="27"/>
      <c r="Y606" s="27"/>
      <c r="Z606" s="27"/>
      <c r="AA606" s="27"/>
      <c r="AB606" s="27"/>
      <c r="AC606" s="27"/>
      <c r="AD606" s="27"/>
      <c r="AE606" s="27"/>
      <c r="AF606" s="27"/>
      <c r="AG606" s="27"/>
      <c r="AH606" s="27"/>
      <c r="AI606" s="27"/>
      <c r="AJ606" s="27"/>
      <c r="AK606" s="27"/>
      <c r="AL606" s="27"/>
      <c r="AM606" s="27"/>
      <c r="AN606" s="27"/>
      <c r="AO606" s="27"/>
      <c r="AP606" s="27"/>
      <c r="AQ606" s="27"/>
      <c r="AR606" s="27"/>
      <c r="AS606" s="27"/>
      <c r="AT606" s="27"/>
      <c r="AU606" s="27"/>
      <c r="AV606" s="27"/>
      <c r="AW606" s="27"/>
      <c r="AX606" s="27"/>
      <c r="AY606" s="27"/>
      <c r="AZ606" s="27"/>
      <c r="BA606" s="27"/>
      <c r="BB606" s="27"/>
      <c r="BC606" s="27"/>
      <c r="BD606" s="27"/>
      <c r="BE606" s="27"/>
      <c r="BF606" s="27"/>
      <c r="BG606" s="27"/>
      <c r="BH606" s="27"/>
      <c r="BI606" s="27"/>
      <c r="BJ606" s="27"/>
      <c r="BK606" s="27"/>
      <c r="BL606" s="27"/>
      <c r="BM606" s="27"/>
      <c r="BN606" s="27"/>
      <c r="BO606" s="27"/>
      <c r="BP606" s="27"/>
      <c r="BQ606" s="27"/>
      <c r="BR606" s="27"/>
      <c r="BS606" s="27"/>
      <c r="BT606" s="27"/>
      <c r="BU606" s="27"/>
      <c r="BV606" s="27"/>
      <c r="BW606" s="27"/>
      <c r="BX606" s="27"/>
      <c r="BY606" s="27"/>
      <c r="BZ606" s="27"/>
      <c r="CA606" s="27"/>
      <c r="CB606" s="27"/>
      <c r="CC606" s="27"/>
      <c r="CD606" s="27"/>
      <c r="CE606" s="27"/>
      <c r="CF606" s="27"/>
      <c r="CG606" s="27"/>
      <c r="CH606" s="27"/>
      <c r="CI606" s="27"/>
      <c r="CJ606" s="27"/>
      <c r="CK606" s="27"/>
      <c r="CL606" s="27"/>
      <c r="CM606" s="27"/>
      <c r="CN606" s="27"/>
      <c r="CO606" s="27"/>
      <c r="CP606" s="27"/>
      <c r="CQ606" s="27"/>
      <c r="CR606" s="27"/>
      <c r="CS606" s="27"/>
      <c r="CT606" s="27"/>
      <c r="CU606" s="27"/>
      <c r="CV606" s="27"/>
      <c r="CW606" s="27"/>
      <c r="CX606" s="27"/>
      <c r="CY606" s="27"/>
      <c r="CZ606" s="27"/>
      <c r="DA606" s="27"/>
      <c r="DB606" s="27"/>
      <c r="DC606" s="27"/>
      <c r="DD606" s="27"/>
      <c r="DE606" s="27"/>
      <c r="DF606" s="27"/>
      <c r="DG606" s="27"/>
      <c r="DH606" s="27"/>
      <c r="DI606" s="27"/>
      <c r="DJ606" s="27"/>
      <c r="DK606" s="27"/>
      <c r="DL606" s="27"/>
      <c r="DM606" s="27"/>
      <c r="DN606" s="27"/>
    </row>
    <row r="607" spans="1:118" x14ac:dyDescent="0.2">
      <c r="A607" s="27"/>
      <c r="B607" s="27"/>
      <c r="C607" s="27"/>
      <c r="D607" s="27"/>
      <c r="E607" s="27"/>
      <c r="F607" s="27"/>
      <c r="G607" s="27"/>
      <c r="H607" s="27"/>
      <c r="I607" s="27"/>
      <c r="J607" s="27"/>
      <c r="K607" s="27"/>
      <c r="L607" s="27"/>
      <c r="M607" s="27"/>
      <c r="N607" s="27"/>
      <c r="O607" s="27"/>
      <c r="P607" s="27"/>
      <c r="Q607" s="27"/>
      <c r="R607" s="27"/>
      <c r="S607" s="27"/>
      <c r="T607" s="27"/>
      <c r="U607" s="27"/>
      <c r="V607" s="27"/>
      <c r="W607" s="27"/>
      <c r="X607" s="27"/>
      <c r="Y607" s="27"/>
      <c r="Z607" s="27"/>
      <c r="AA607" s="27"/>
      <c r="AB607" s="27"/>
      <c r="AC607" s="27"/>
      <c r="AD607" s="27"/>
      <c r="AE607" s="27"/>
      <c r="AF607" s="27"/>
      <c r="AG607" s="27"/>
      <c r="AH607" s="27"/>
      <c r="AI607" s="27"/>
      <c r="AJ607" s="27"/>
      <c r="AK607" s="27"/>
      <c r="AL607" s="27"/>
      <c r="AM607" s="27"/>
      <c r="AN607" s="27"/>
      <c r="AO607" s="27"/>
      <c r="AP607" s="27"/>
      <c r="AQ607" s="27"/>
      <c r="AR607" s="27"/>
      <c r="AS607" s="27"/>
      <c r="AT607" s="27"/>
      <c r="AU607" s="27"/>
      <c r="AV607" s="27"/>
      <c r="AW607" s="27"/>
      <c r="AX607" s="27"/>
      <c r="AY607" s="27"/>
      <c r="AZ607" s="27"/>
      <c r="BA607" s="27"/>
      <c r="BB607" s="27"/>
      <c r="BC607" s="27"/>
      <c r="BD607" s="27"/>
      <c r="BE607" s="27"/>
      <c r="BF607" s="27"/>
      <c r="BG607" s="27"/>
      <c r="BH607" s="27"/>
      <c r="BI607" s="27"/>
      <c r="BJ607" s="27"/>
      <c r="BK607" s="27"/>
      <c r="BL607" s="27"/>
      <c r="BM607" s="27"/>
      <c r="BN607" s="27"/>
      <c r="BO607" s="27"/>
      <c r="BP607" s="27"/>
      <c r="BQ607" s="27"/>
      <c r="BR607" s="27"/>
      <c r="BS607" s="27"/>
      <c r="BT607" s="27"/>
      <c r="BU607" s="27"/>
      <c r="BV607" s="27"/>
      <c r="BW607" s="27"/>
      <c r="BX607" s="27"/>
      <c r="BY607" s="27"/>
      <c r="BZ607" s="27"/>
      <c r="CA607" s="27"/>
      <c r="CB607" s="27"/>
      <c r="CC607" s="27"/>
      <c r="CD607" s="27"/>
      <c r="CE607" s="27"/>
      <c r="CF607" s="27"/>
      <c r="CG607" s="27"/>
      <c r="CH607" s="27"/>
      <c r="CI607" s="27"/>
      <c r="CJ607" s="27"/>
      <c r="CK607" s="27"/>
      <c r="CL607" s="27"/>
      <c r="CM607" s="27"/>
      <c r="CN607" s="27"/>
      <c r="CO607" s="27"/>
      <c r="CP607" s="27"/>
      <c r="CQ607" s="27"/>
      <c r="CR607" s="27"/>
      <c r="CS607" s="27"/>
      <c r="CT607" s="27"/>
      <c r="CU607" s="27"/>
      <c r="CV607" s="27"/>
      <c r="CW607" s="27"/>
      <c r="CX607" s="27"/>
      <c r="CY607" s="27"/>
      <c r="CZ607" s="27"/>
      <c r="DA607" s="27"/>
      <c r="DB607" s="27"/>
      <c r="DC607" s="27"/>
      <c r="DD607" s="27"/>
      <c r="DE607" s="27"/>
      <c r="DF607" s="27"/>
      <c r="DG607" s="27"/>
      <c r="DH607" s="27"/>
      <c r="DI607" s="27"/>
      <c r="DJ607" s="27"/>
      <c r="DK607" s="27"/>
      <c r="DL607" s="27"/>
      <c r="DM607" s="27"/>
      <c r="DN607" s="27"/>
    </row>
    <row r="608" spans="1:118" x14ac:dyDescent="0.2">
      <c r="A608" s="27"/>
      <c r="B608" s="27"/>
      <c r="C608" s="27"/>
      <c r="D608" s="27"/>
      <c r="E608" s="27"/>
      <c r="F608" s="27"/>
      <c r="G608" s="27"/>
      <c r="H608" s="27"/>
      <c r="I608" s="27"/>
      <c r="J608" s="27"/>
      <c r="K608" s="27"/>
      <c r="L608" s="27"/>
      <c r="M608" s="27"/>
      <c r="N608" s="27"/>
      <c r="O608" s="27"/>
      <c r="P608" s="27"/>
      <c r="Q608" s="27"/>
      <c r="R608" s="27"/>
      <c r="S608" s="27"/>
      <c r="T608" s="27"/>
      <c r="U608" s="27"/>
      <c r="V608" s="27"/>
      <c r="W608" s="27"/>
      <c r="X608" s="27"/>
      <c r="Y608" s="27"/>
      <c r="Z608" s="27"/>
      <c r="AA608" s="27"/>
      <c r="AB608" s="27"/>
      <c r="AC608" s="27"/>
      <c r="AD608" s="27"/>
      <c r="AE608" s="27"/>
      <c r="AF608" s="27"/>
      <c r="AG608" s="27"/>
      <c r="AH608" s="27"/>
      <c r="AI608" s="27"/>
      <c r="AJ608" s="27"/>
      <c r="AK608" s="27"/>
      <c r="AL608" s="27"/>
      <c r="AM608" s="27"/>
      <c r="AN608" s="27"/>
      <c r="AO608" s="27"/>
      <c r="AP608" s="27"/>
      <c r="AQ608" s="27"/>
      <c r="AR608" s="27"/>
      <c r="AS608" s="27"/>
      <c r="AT608" s="27"/>
      <c r="AU608" s="27"/>
      <c r="AV608" s="27"/>
      <c r="AW608" s="27"/>
      <c r="AX608" s="27"/>
      <c r="AY608" s="27"/>
      <c r="AZ608" s="27"/>
      <c r="BA608" s="27"/>
      <c r="BB608" s="27"/>
      <c r="BC608" s="27"/>
      <c r="BD608" s="27"/>
      <c r="BE608" s="27"/>
      <c r="BF608" s="27"/>
      <c r="BG608" s="27"/>
      <c r="BH608" s="27"/>
      <c r="BI608" s="27"/>
      <c r="BJ608" s="27"/>
      <c r="BK608" s="27"/>
      <c r="BL608" s="27"/>
      <c r="BM608" s="27"/>
      <c r="BN608" s="27"/>
      <c r="BO608" s="27"/>
      <c r="BP608" s="27"/>
      <c r="BQ608" s="27"/>
      <c r="BR608" s="27"/>
      <c r="BS608" s="27"/>
      <c r="BT608" s="27"/>
      <c r="BU608" s="27"/>
      <c r="BV608" s="27"/>
      <c r="BW608" s="27"/>
      <c r="BX608" s="27"/>
      <c r="BY608" s="27"/>
      <c r="BZ608" s="27"/>
      <c r="CA608" s="27"/>
      <c r="CB608" s="27"/>
      <c r="CC608" s="27"/>
      <c r="CD608" s="27"/>
      <c r="CE608" s="27"/>
      <c r="CF608" s="27"/>
      <c r="CG608" s="27"/>
      <c r="CH608" s="27"/>
      <c r="CI608" s="27"/>
      <c r="CJ608" s="27"/>
      <c r="CK608" s="27"/>
      <c r="CL608" s="27"/>
      <c r="CM608" s="27"/>
      <c r="CN608" s="27"/>
      <c r="CO608" s="27"/>
      <c r="CP608" s="27"/>
      <c r="CQ608" s="27"/>
      <c r="CR608" s="27"/>
      <c r="CS608" s="27"/>
      <c r="CT608" s="27"/>
      <c r="CU608" s="27"/>
      <c r="CV608" s="27"/>
      <c r="CW608" s="27"/>
      <c r="CX608" s="27"/>
      <c r="CY608" s="27"/>
      <c r="CZ608" s="27"/>
      <c r="DA608" s="27"/>
      <c r="DB608" s="27"/>
      <c r="DC608" s="27"/>
      <c r="DD608" s="27"/>
      <c r="DE608" s="27"/>
      <c r="DF608" s="27"/>
      <c r="DG608" s="27"/>
      <c r="DH608" s="27"/>
      <c r="DI608" s="27"/>
      <c r="DJ608" s="27"/>
      <c r="DK608" s="27"/>
      <c r="DL608" s="27"/>
      <c r="DM608" s="27"/>
      <c r="DN608" s="27"/>
    </row>
    <row r="609" spans="1:118" x14ac:dyDescent="0.2">
      <c r="A609" s="27"/>
      <c r="B609" s="27"/>
      <c r="C609" s="27"/>
      <c r="D609" s="27"/>
      <c r="E609" s="27"/>
      <c r="F609" s="27"/>
      <c r="G609" s="27"/>
      <c r="H609" s="27"/>
      <c r="I609" s="27"/>
      <c r="J609" s="27"/>
      <c r="K609" s="27"/>
      <c r="L609" s="27"/>
      <c r="M609" s="27"/>
      <c r="N609" s="27"/>
      <c r="O609" s="27"/>
      <c r="P609" s="27"/>
      <c r="Q609" s="27"/>
      <c r="R609" s="27"/>
      <c r="S609" s="27"/>
      <c r="T609" s="27"/>
      <c r="U609" s="27"/>
      <c r="V609" s="27"/>
      <c r="W609" s="27"/>
      <c r="X609" s="27"/>
      <c r="Y609" s="27"/>
      <c r="Z609" s="27"/>
      <c r="AA609" s="27"/>
      <c r="AB609" s="27"/>
      <c r="AC609" s="27"/>
      <c r="AD609" s="27"/>
      <c r="AE609" s="27"/>
      <c r="AF609" s="27"/>
      <c r="AG609" s="27"/>
      <c r="AH609" s="27"/>
      <c r="AI609" s="27"/>
      <c r="AJ609" s="27"/>
      <c r="AK609" s="27"/>
      <c r="AL609" s="27"/>
      <c r="AM609" s="27"/>
      <c r="AN609" s="27"/>
      <c r="AO609" s="27"/>
      <c r="AP609" s="27"/>
      <c r="AQ609" s="27"/>
      <c r="AR609" s="27"/>
      <c r="AS609" s="27"/>
      <c r="AT609" s="27"/>
      <c r="AU609" s="27"/>
      <c r="AV609" s="27"/>
      <c r="AW609" s="27"/>
      <c r="AX609" s="27"/>
      <c r="AY609" s="27"/>
      <c r="AZ609" s="27"/>
      <c r="BA609" s="27"/>
      <c r="BB609" s="27"/>
      <c r="BC609" s="27"/>
      <c r="BD609" s="27"/>
      <c r="BE609" s="27"/>
      <c r="BF609" s="27"/>
      <c r="BG609" s="27"/>
      <c r="BH609" s="27"/>
      <c r="BI609" s="27"/>
      <c r="BJ609" s="27"/>
      <c r="BK609" s="27"/>
      <c r="BL609" s="27"/>
      <c r="BM609" s="27"/>
      <c r="BN609" s="27"/>
      <c r="BO609" s="27"/>
      <c r="BP609" s="27"/>
      <c r="BQ609" s="27"/>
      <c r="BR609" s="27"/>
      <c r="BS609" s="27"/>
      <c r="BT609" s="27"/>
      <c r="BU609" s="27"/>
      <c r="BV609" s="27"/>
      <c r="BW609" s="27"/>
      <c r="BX609" s="27"/>
      <c r="BY609" s="27"/>
      <c r="BZ609" s="27"/>
      <c r="CA609" s="27"/>
      <c r="CB609" s="27"/>
      <c r="CC609" s="27"/>
      <c r="CD609" s="27"/>
      <c r="CE609" s="27"/>
      <c r="CF609" s="27"/>
      <c r="CG609" s="27"/>
      <c r="CH609" s="27"/>
      <c r="CI609" s="27"/>
      <c r="CJ609" s="27"/>
      <c r="CK609" s="27"/>
      <c r="CL609" s="27"/>
      <c r="CM609" s="27"/>
      <c r="CN609" s="27"/>
      <c r="CO609" s="27"/>
      <c r="CP609" s="27"/>
      <c r="CQ609" s="27"/>
      <c r="CR609" s="27"/>
      <c r="CS609" s="27"/>
      <c r="CT609" s="27"/>
      <c r="CU609" s="27"/>
      <c r="CV609" s="27"/>
      <c r="CW609" s="27"/>
      <c r="CX609" s="27"/>
      <c r="CY609" s="27"/>
      <c r="CZ609" s="27"/>
      <c r="DA609" s="27"/>
      <c r="DB609" s="27"/>
      <c r="DC609" s="27"/>
      <c r="DD609" s="27"/>
      <c r="DE609" s="27"/>
      <c r="DF609" s="27"/>
      <c r="DG609" s="27"/>
      <c r="DH609" s="27"/>
      <c r="DI609" s="27"/>
      <c r="DJ609" s="27"/>
      <c r="DK609" s="27"/>
      <c r="DL609" s="27"/>
      <c r="DM609" s="27"/>
      <c r="DN609" s="27"/>
    </row>
    <row r="610" spans="1:118" x14ac:dyDescent="0.2">
      <c r="A610" s="27"/>
      <c r="B610" s="27"/>
      <c r="C610" s="27"/>
      <c r="D610" s="27"/>
      <c r="E610" s="27"/>
      <c r="F610" s="27"/>
      <c r="G610" s="27"/>
      <c r="H610" s="27"/>
      <c r="I610" s="27"/>
      <c r="J610" s="27"/>
      <c r="K610" s="27"/>
      <c r="L610" s="27"/>
      <c r="M610" s="27"/>
      <c r="N610" s="27"/>
      <c r="O610" s="27"/>
      <c r="P610" s="27"/>
      <c r="Q610" s="27"/>
      <c r="R610" s="27"/>
      <c r="S610" s="27"/>
      <c r="T610" s="27"/>
      <c r="U610" s="27"/>
      <c r="V610" s="27"/>
      <c r="W610" s="27"/>
      <c r="X610" s="27"/>
      <c r="Y610" s="27"/>
      <c r="Z610" s="27"/>
      <c r="AA610" s="27"/>
      <c r="AB610" s="27"/>
      <c r="AC610" s="27"/>
      <c r="AD610" s="27"/>
      <c r="AE610" s="27"/>
      <c r="AF610" s="27"/>
      <c r="AG610" s="27"/>
      <c r="AH610" s="27"/>
      <c r="AI610" s="27"/>
      <c r="AJ610" s="27"/>
      <c r="AK610" s="27"/>
      <c r="AL610" s="27"/>
      <c r="AM610" s="27"/>
      <c r="AN610" s="27"/>
      <c r="AO610" s="27"/>
      <c r="AP610" s="27"/>
      <c r="AQ610" s="27"/>
      <c r="AR610" s="27"/>
      <c r="AS610" s="27"/>
      <c r="AT610" s="27"/>
      <c r="AU610" s="27"/>
      <c r="AV610" s="27"/>
      <c r="AW610" s="27"/>
      <c r="AX610" s="27"/>
      <c r="AY610" s="27"/>
      <c r="AZ610" s="27"/>
      <c r="BA610" s="27"/>
      <c r="BB610" s="27"/>
      <c r="BC610" s="27"/>
      <c r="BD610" s="27"/>
      <c r="BE610" s="27"/>
      <c r="BF610" s="27"/>
      <c r="BG610" s="27"/>
      <c r="BH610" s="27"/>
      <c r="BI610" s="27"/>
      <c r="BJ610" s="27"/>
      <c r="BK610" s="27"/>
      <c r="BL610" s="27"/>
      <c r="BM610" s="27"/>
      <c r="BN610" s="27"/>
      <c r="BO610" s="27"/>
      <c r="BP610" s="27"/>
      <c r="BQ610" s="27"/>
      <c r="BR610" s="27"/>
      <c r="BS610" s="27"/>
      <c r="BT610" s="27"/>
      <c r="BU610" s="27"/>
      <c r="BV610" s="27"/>
      <c r="BW610" s="27"/>
      <c r="BX610" s="27"/>
      <c r="BY610" s="27"/>
      <c r="BZ610" s="27"/>
      <c r="CA610" s="27"/>
      <c r="CB610" s="27"/>
      <c r="CC610" s="27"/>
      <c r="CD610" s="27"/>
      <c r="CE610" s="27"/>
      <c r="CF610" s="27"/>
      <c r="CG610" s="27"/>
      <c r="CH610" s="27"/>
      <c r="CI610" s="27"/>
      <c r="CJ610" s="27"/>
      <c r="CK610" s="27"/>
      <c r="CL610" s="27"/>
      <c r="CM610" s="27"/>
      <c r="CN610" s="27"/>
      <c r="CO610" s="27"/>
      <c r="CP610" s="27"/>
      <c r="CQ610" s="27"/>
      <c r="CR610" s="27"/>
      <c r="CS610" s="27"/>
      <c r="CT610" s="27"/>
      <c r="CU610" s="27"/>
      <c r="CV610" s="27"/>
      <c r="CW610" s="27"/>
      <c r="CX610" s="27"/>
      <c r="CY610" s="27"/>
      <c r="CZ610" s="27"/>
      <c r="DA610" s="27"/>
      <c r="DB610" s="27"/>
      <c r="DC610" s="27"/>
      <c r="DD610" s="27"/>
      <c r="DE610" s="27"/>
      <c r="DF610" s="27"/>
      <c r="DG610" s="27"/>
      <c r="DH610" s="27"/>
      <c r="DI610" s="27"/>
      <c r="DJ610" s="27"/>
      <c r="DK610" s="27"/>
      <c r="DL610" s="27"/>
      <c r="DM610" s="27"/>
      <c r="DN610" s="27"/>
    </row>
    <row r="611" spans="1:118" x14ac:dyDescent="0.2">
      <c r="A611" s="27"/>
      <c r="B611" s="27"/>
      <c r="C611" s="27"/>
      <c r="D611" s="27"/>
      <c r="E611" s="27"/>
      <c r="F611" s="27"/>
      <c r="G611" s="27"/>
      <c r="H611" s="27"/>
      <c r="I611" s="27"/>
      <c r="J611" s="27"/>
      <c r="K611" s="27"/>
      <c r="L611" s="27"/>
      <c r="M611" s="27"/>
      <c r="N611" s="27"/>
      <c r="O611" s="27"/>
      <c r="P611" s="27"/>
      <c r="Q611" s="27"/>
      <c r="R611" s="27"/>
      <c r="S611" s="27"/>
      <c r="T611" s="27"/>
      <c r="U611" s="27"/>
      <c r="V611" s="27"/>
      <c r="W611" s="27"/>
      <c r="X611" s="27"/>
      <c r="Y611" s="27"/>
      <c r="Z611" s="27"/>
      <c r="AA611" s="27"/>
      <c r="AB611" s="27"/>
      <c r="AC611" s="27"/>
      <c r="AD611" s="27"/>
      <c r="AE611" s="27"/>
      <c r="AF611" s="27"/>
      <c r="AG611" s="27"/>
      <c r="AH611" s="27"/>
      <c r="AI611" s="27"/>
      <c r="AJ611" s="27"/>
      <c r="AK611" s="27"/>
      <c r="AL611" s="27"/>
      <c r="AM611" s="27"/>
      <c r="AN611" s="27"/>
      <c r="AO611" s="27"/>
      <c r="AP611" s="27"/>
      <c r="AQ611" s="27"/>
      <c r="AR611" s="27"/>
      <c r="AS611" s="27"/>
      <c r="AT611" s="27"/>
      <c r="AU611" s="27"/>
      <c r="AV611" s="27"/>
      <c r="AW611" s="27"/>
      <c r="AX611" s="27"/>
      <c r="AY611" s="27"/>
      <c r="AZ611" s="27"/>
      <c r="BA611" s="27"/>
      <c r="BB611" s="27"/>
      <c r="BC611" s="27"/>
      <c r="BD611" s="27"/>
      <c r="BE611" s="27"/>
      <c r="BF611" s="27"/>
      <c r="BG611" s="27"/>
      <c r="BH611" s="27"/>
      <c r="BI611" s="27"/>
      <c r="BJ611" s="27"/>
      <c r="BK611" s="27"/>
      <c r="BL611" s="27"/>
      <c r="BM611" s="27"/>
      <c r="BN611" s="27"/>
      <c r="BO611" s="27"/>
      <c r="BP611" s="27"/>
      <c r="BQ611" s="27"/>
      <c r="BR611" s="27"/>
      <c r="BS611" s="27"/>
      <c r="BT611" s="27"/>
      <c r="BU611" s="27"/>
      <c r="BV611" s="27"/>
      <c r="BW611" s="27"/>
      <c r="BX611" s="27"/>
      <c r="BY611" s="27"/>
      <c r="BZ611" s="27"/>
      <c r="CA611" s="27"/>
      <c r="CB611" s="27"/>
      <c r="CC611" s="27"/>
      <c r="CD611" s="27"/>
      <c r="CE611" s="27"/>
      <c r="CF611" s="27"/>
      <c r="CG611" s="27"/>
      <c r="CH611" s="27"/>
      <c r="CI611" s="27"/>
      <c r="CJ611" s="27"/>
      <c r="CK611" s="27"/>
      <c r="CL611" s="27"/>
      <c r="CM611" s="27"/>
      <c r="CN611" s="27"/>
      <c r="CO611" s="27"/>
      <c r="CP611" s="27"/>
      <c r="CQ611" s="27"/>
      <c r="CR611" s="27"/>
      <c r="CS611" s="27"/>
      <c r="CT611" s="27"/>
      <c r="CU611" s="27"/>
      <c r="CV611" s="27"/>
      <c r="CW611" s="27"/>
      <c r="CX611" s="27"/>
      <c r="CY611" s="27"/>
      <c r="CZ611" s="27"/>
      <c r="DA611" s="27"/>
      <c r="DB611" s="27"/>
      <c r="DC611" s="27"/>
      <c r="DD611" s="27"/>
      <c r="DE611" s="27"/>
      <c r="DF611" s="27"/>
      <c r="DG611" s="27"/>
      <c r="DH611" s="27"/>
      <c r="DI611" s="27"/>
      <c r="DJ611" s="27"/>
      <c r="DK611" s="27"/>
      <c r="DL611" s="27"/>
      <c r="DM611" s="27"/>
      <c r="DN611" s="27"/>
    </row>
    <row r="612" spans="1:118" x14ac:dyDescent="0.2">
      <c r="A612" s="27"/>
      <c r="B612" s="27"/>
      <c r="C612" s="27"/>
      <c r="D612" s="27"/>
      <c r="E612" s="27"/>
      <c r="F612" s="27"/>
      <c r="G612" s="27"/>
      <c r="H612" s="27"/>
      <c r="I612" s="27"/>
      <c r="J612" s="27"/>
      <c r="K612" s="27"/>
      <c r="L612" s="27"/>
      <c r="M612" s="27"/>
      <c r="N612" s="27"/>
      <c r="O612" s="27"/>
      <c r="P612" s="27"/>
      <c r="Q612" s="27"/>
      <c r="R612" s="27"/>
      <c r="S612" s="27"/>
      <c r="T612" s="27"/>
      <c r="U612" s="27"/>
      <c r="V612" s="27"/>
      <c r="W612" s="27"/>
      <c r="X612" s="27"/>
      <c r="Y612" s="27"/>
      <c r="Z612" s="27"/>
      <c r="AA612" s="27"/>
      <c r="AB612" s="27"/>
      <c r="AC612" s="27"/>
      <c r="AD612" s="27"/>
      <c r="AE612" s="27"/>
      <c r="AF612" s="27"/>
      <c r="AG612" s="27"/>
      <c r="AH612" s="27"/>
      <c r="AI612" s="27"/>
      <c r="AJ612" s="27"/>
      <c r="AK612" s="27"/>
      <c r="AL612" s="27"/>
      <c r="AM612" s="27"/>
      <c r="AN612" s="27"/>
      <c r="AO612" s="27"/>
      <c r="AP612" s="27"/>
      <c r="AQ612" s="27"/>
      <c r="AR612" s="27"/>
      <c r="AS612" s="27"/>
      <c r="AT612" s="27"/>
      <c r="AU612" s="27"/>
      <c r="AV612" s="27"/>
      <c r="AW612" s="27"/>
      <c r="AX612" s="27"/>
      <c r="AY612" s="27"/>
      <c r="AZ612" s="27"/>
      <c r="BA612" s="27"/>
      <c r="BB612" s="27"/>
      <c r="BC612" s="27"/>
      <c r="BD612" s="27"/>
      <c r="BE612" s="27"/>
      <c r="BF612" s="27"/>
      <c r="BG612" s="27"/>
      <c r="BH612" s="27"/>
      <c r="BI612" s="27"/>
      <c r="BJ612" s="27"/>
      <c r="BK612" s="27"/>
      <c r="BL612" s="27"/>
      <c r="BM612" s="27"/>
      <c r="BN612" s="27"/>
      <c r="BO612" s="27"/>
      <c r="BP612" s="27"/>
      <c r="BQ612" s="27"/>
      <c r="BR612" s="27"/>
      <c r="BS612" s="27"/>
      <c r="BT612" s="27"/>
      <c r="BU612" s="27"/>
      <c r="BV612" s="27"/>
      <c r="BW612" s="27"/>
      <c r="BX612" s="27"/>
      <c r="BY612" s="27"/>
      <c r="BZ612" s="27"/>
      <c r="CA612" s="27"/>
      <c r="CB612" s="27"/>
      <c r="CC612" s="27"/>
      <c r="CD612" s="27"/>
      <c r="CE612" s="27"/>
      <c r="CF612" s="27"/>
      <c r="CG612" s="27"/>
      <c r="CH612" s="27"/>
      <c r="CI612" s="27"/>
      <c r="CJ612" s="27"/>
      <c r="CK612" s="27"/>
      <c r="CL612" s="27"/>
      <c r="CM612" s="27"/>
      <c r="CN612" s="27"/>
      <c r="CO612" s="27"/>
      <c r="CP612" s="27"/>
      <c r="CQ612" s="27"/>
      <c r="CR612" s="27"/>
      <c r="CS612" s="27"/>
      <c r="CT612" s="27"/>
      <c r="CU612" s="27"/>
      <c r="CV612" s="27"/>
      <c r="CW612" s="27"/>
      <c r="CX612" s="27"/>
      <c r="CY612" s="27"/>
      <c r="CZ612" s="27"/>
      <c r="DA612" s="27"/>
      <c r="DB612" s="27"/>
      <c r="DC612" s="27"/>
      <c r="DD612" s="27"/>
      <c r="DE612" s="27"/>
      <c r="DF612" s="27"/>
      <c r="DG612" s="27"/>
      <c r="DH612" s="27"/>
      <c r="DI612" s="27"/>
      <c r="DJ612" s="27"/>
      <c r="DK612" s="27"/>
      <c r="DL612" s="27"/>
      <c r="DM612" s="27"/>
      <c r="DN612" s="27"/>
    </row>
    <row r="613" spans="1:118" x14ac:dyDescent="0.2">
      <c r="A613" s="27"/>
      <c r="B613" s="27"/>
      <c r="C613" s="27"/>
      <c r="D613" s="27"/>
      <c r="E613" s="27"/>
      <c r="F613" s="27"/>
      <c r="G613" s="27"/>
      <c r="H613" s="27"/>
      <c r="I613" s="27"/>
      <c r="J613" s="27"/>
      <c r="K613" s="27"/>
      <c r="L613" s="27"/>
      <c r="M613" s="27"/>
      <c r="N613" s="27"/>
      <c r="O613" s="27"/>
      <c r="P613" s="27"/>
      <c r="Q613" s="27"/>
      <c r="R613" s="27"/>
      <c r="S613" s="27"/>
      <c r="T613" s="27"/>
      <c r="U613" s="27"/>
      <c r="V613" s="27"/>
      <c r="W613" s="27"/>
      <c r="X613" s="27"/>
      <c r="Y613" s="27"/>
      <c r="Z613" s="27"/>
      <c r="AA613" s="27"/>
      <c r="AB613" s="27"/>
      <c r="AC613" s="27"/>
      <c r="AD613" s="27"/>
      <c r="AE613" s="27"/>
      <c r="AF613" s="27"/>
      <c r="AG613" s="27"/>
      <c r="AH613" s="27"/>
      <c r="AI613" s="27"/>
      <c r="AJ613" s="27"/>
      <c r="AK613" s="27"/>
      <c r="AL613" s="27"/>
      <c r="AM613" s="27"/>
      <c r="AN613" s="27"/>
      <c r="AO613" s="27"/>
      <c r="AP613" s="27"/>
      <c r="AQ613" s="27"/>
      <c r="AR613" s="27"/>
      <c r="AS613" s="27"/>
      <c r="AT613" s="27"/>
      <c r="AU613" s="27"/>
      <c r="AV613" s="27"/>
      <c r="AW613" s="27"/>
      <c r="AX613" s="27"/>
      <c r="AY613" s="27"/>
      <c r="AZ613" s="27"/>
      <c r="BA613" s="27"/>
      <c r="BB613" s="27"/>
      <c r="BC613" s="27"/>
      <c r="BD613" s="27"/>
      <c r="BE613" s="27"/>
      <c r="BF613" s="27"/>
      <c r="BG613" s="27"/>
      <c r="BH613" s="27"/>
      <c r="BI613" s="27"/>
      <c r="BJ613" s="27"/>
      <c r="BK613" s="27"/>
      <c r="BL613" s="27"/>
      <c r="BM613" s="27"/>
      <c r="BN613" s="27"/>
      <c r="BO613" s="27"/>
      <c r="BP613" s="27"/>
      <c r="BQ613" s="27"/>
      <c r="BR613" s="27"/>
      <c r="BS613" s="27"/>
      <c r="BT613" s="27"/>
      <c r="BU613" s="27"/>
      <c r="BV613" s="27"/>
      <c r="BW613" s="27"/>
      <c r="BX613" s="27"/>
      <c r="BY613" s="27"/>
      <c r="BZ613" s="27"/>
      <c r="CA613" s="27"/>
      <c r="CB613" s="27"/>
      <c r="CC613" s="27"/>
      <c r="CD613" s="27"/>
      <c r="CE613" s="27"/>
      <c r="CF613" s="27"/>
      <c r="CG613" s="27"/>
      <c r="CH613" s="27"/>
      <c r="CI613" s="27"/>
      <c r="CJ613" s="27"/>
      <c r="CK613" s="27"/>
      <c r="CL613" s="27"/>
      <c r="CM613" s="27"/>
      <c r="CN613" s="27"/>
      <c r="CO613" s="27"/>
      <c r="CP613" s="27"/>
      <c r="CQ613" s="27"/>
      <c r="CR613" s="27"/>
      <c r="CS613" s="27"/>
      <c r="CT613" s="27"/>
      <c r="CU613" s="27"/>
      <c r="CV613" s="27"/>
      <c r="CW613" s="27"/>
      <c r="CX613" s="27"/>
      <c r="CY613" s="27"/>
      <c r="CZ613" s="27"/>
      <c r="DA613" s="27"/>
      <c r="DB613" s="27"/>
      <c r="DC613" s="27"/>
      <c r="DD613" s="27"/>
      <c r="DE613" s="27"/>
      <c r="DF613" s="27"/>
      <c r="DG613" s="27"/>
      <c r="DH613" s="27"/>
      <c r="DI613" s="27"/>
      <c r="DJ613" s="27"/>
      <c r="DK613" s="27"/>
      <c r="DL613" s="27"/>
      <c r="DM613" s="27"/>
      <c r="DN613" s="27"/>
    </row>
    <row r="614" spans="1:118" x14ac:dyDescent="0.2">
      <c r="A614" s="27"/>
      <c r="B614" s="27"/>
      <c r="C614" s="27"/>
      <c r="D614" s="27"/>
      <c r="E614" s="27"/>
      <c r="F614" s="27"/>
      <c r="G614" s="27"/>
      <c r="H614" s="27"/>
      <c r="I614" s="27"/>
      <c r="J614" s="27"/>
      <c r="K614" s="27"/>
      <c r="L614" s="27"/>
      <c r="M614" s="27"/>
      <c r="N614" s="27"/>
      <c r="O614" s="27"/>
      <c r="P614" s="27"/>
      <c r="Q614" s="27"/>
      <c r="R614" s="27"/>
      <c r="S614" s="27"/>
      <c r="T614" s="27"/>
      <c r="U614" s="27"/>
      <c r="V614" s="27"/>
      <c r="W614" s="27"/>
      <c r="X614" s="27"/>
      <c r="Y614" s="27"/>
      <c r="Z614" s="27"/>
      <c r="AA614" s="27"/>
      <c r="AB614" s="27"/>
      <c r="AC614" s="27"/>
      <c r="AD614" s="27"/>
      <c r="AE614" s="27"/>
      <c r="AF614" s="27"/>
      <c r="AG614" s="27"/>
      <c r="AH614" s="27"/>
      <c r="AI614" s="27"/>
      <c r="AJ614" s="27"/>
      <c r="AK614" s="27"/>
      <c r="AL614" s="27"/>
      <c r="AM614" s="27"/>
      <c r="AN614" s="27"/>
      <c r="AO614" s="27"/>
      <c r="AP614" s="27"/>
      <c r="AQ614" s="27"/>
      <c r="AR614" s="27"/>
      <c r="AS614" s="27"/>
      <c r="AT614" s="27"/>
      <c r="AU614" s="27"/>
      <c r="AV614" s="27"/>
      <c r="AW614" s="27"/>
      <c r="AX614" s="27"/>
      <c r="AY614" s="27"/>
      <c r="AZ614" s="27"/>
      <c r="BA614" s="27"/>
      <c r="BB614" s="27"/>
      <c r="BC614" s="27"/>
      <c r="BD614" s="27"/>
      <c r="BE614" s="27"/>
      <c r="BF614" s="27"/>
      <c r="BG614" s="27"/>
      <c r="BH614" s="27"/>
      <c r="BI614" s="27"/>
      <c r="BJ614" s="27"/>
      <c r="BK614" s="27"/>
      <c r="BL614" s="27"/>
      <c r="BM614" s="27"/>
      <c r="BN614" s="27"/>
      <c r="BO614" s="27"/>
      <c r="BP614" s="27"/>
      <c r="BQ614" s="27"/>
      <c r="BR614" s="27"/>
      <c r="BS614" s="27"/>
      <c r="BT614" s="27"/>
      <c r="BU614" s="27"/>
      <c r="BV614" s="27"/>
      <c r="BW614" s="27"/>
      <c r="BX614" s="27"/>
      <c r="BY614" s="27"/>
      <c r="BZ614" s="27"/>
      <c r="CA614" s="27"/>
      <c r="CB614" s="27"/>
      <c r="CC614" s="27"/>
      <c r="CD614" s="27"/>
      <c r="CE614" s="27"/>
      <c r="CF614" s="27"/>
      <c r="CG614" s="27"/>
      <c r="CH614" s="27"/>
      <c r="CI614" s="27"/>
      <c r="CJ614" s="27"/>
      <c r="CK614" s="27"/>
      <c r="CL614" s="27"/>
      <c r="CM614" s="27"/>
      <c r="CN614" s="27"/>
      <c r="CO614" s="27"/>
      <c r="CP614" s="27"/>
      <c r="CQ614" s="27"/>
      <c r="CR614" s="27"/>
      <c r="CS614" s="27"/>
      <c r="CT614" s="27"/>
      <c r="CU614" s="27"/>
      <c r="CV614" s="27"/>
      <c r="CW614" s="27"/>
      <c r="CX614" s="27"/>
      <c r="CY614" s="27"/>
      <c r="CZ614" s="27"/>
      <c r="DA614" s="27"/>
      <c r="DB614" s="27"/>
      <c r="DC614" s="27"/>
      <c r="DD614" s="27"/>
      <c r="DE614" s="27"/>
      <c r="DF614" s="27"/>
      <c r="DG614" s="27"/>
      <c r="DH614" s="27"/>
      <c r="DI614" s="27"/>
      <c r="DJ614" s="27"/>
      <c r="DK614" s="27"/>
      <c r="DL614" s="27"/>
      <c r="DM614" s="27"/>
      <c r="DN614" s="27"/>
    </row>
    <row r="615" spans="1:118" x14ac:dyDescent="0.2">
      <c r="A615" s="27"/>
      <c r="B615" s="27"/>
      <c r="C615" s="27"/>
      <c r="D615" s="27"/>
      <c r="E615" s="27"/>
      <c r="F615" s="27"/>
      <c r="G615" s="27"/>
      <c r="H615" s="27"/>
      <c r="I615" s="27"/>
      <c r="J615" s="27"/>
      <c r="K615" s="27"/>
      <c r="L615" s="27"/>
      <c r="M615" s="27"/>
      <c r="N615" s="27"/>
      <c r="O615" s="27"/>
      <c r="P615" s="27"/>
      <c r="Q615" s="27"/>
      <c r="R615" s="27"/>
      <c r="S615" s="27"/>
      <c r="T615" s="27"/>
      <c r="U615" s="27"/>
      <c r="V615" s="27"/>
      <c r="W615" s="27"/>
      <c r="X615" s="27"/>
      <c r="Y615" s="27"/>
      <c r="Z615" s="27"/>
      <c r="AA615" s="27"/>
      <c r="AB615" s="27"/>
      <c r="AC615" s="27"/>
      <c r="AD615" s="27"/>
      <c r="AE615" s="27"/>
      <c r="AF615" s="27"/>
      <c r="AG615" s="27"/>
      <c r="AH615" s="27"/>
      <c r="AI615" s="27"/>
      <c r="AJ615" s="27"/>
      <c r="AK615" s="27"/>
      <c r="AL615" s="27"/>
      <c r="AM615" s="27"/>
      <c r="AN615" s="27"/>
      <c r="AO615" s="27"/>
      <c r="AP615" s="27"/>
      <c r="AQ615" s="27"/>
      <c r="AR615" s="27"/>
      <c r="AS615" s="27"/>
      <c r="AT615" s="27"/>
      <c r="AU615" s="27"/>
      <c r="AV615" s="27"/>
      <c r="AW615" s="27"/>
      <c r="AX615" s="27"/>
      <c r="AY615" s="27"/>
      <c r="AZ615" s="27"/>
      <c r="BA615" s="27"/>
      <c r="BB615" s="27"/>
      <c r="BC615" s="27"/>
      <c r="BD615" s="27"/>
      <c r="BE615" s="27"/>
      <c r="BF615" s="27"/>
      <c r="BG615" s="27"/>
      <c r="BH615" s="27"/>
      <c r="BI615" s="27"/>
      <c r="BJ615" s="27"/>
      <c r="BK615" s="27"/>
      <c r="BL615" s="27"/>
      <c r="BM615" s="27"/>
      <c r="BN615" s="27"/>
      <c r="BO615" s="27"/>
      <c r="BP615" s="27"/>
      <c r="BQ615" s="27"/>
      <c r="BR615" s="27"/>
      <c r="BS615" s="27"/>
      <c r="BT615" s="27"/>
      <c r="BU615" s="27"/>
      <c r="BV615" s="27"/>
      <c r="BW615" s="27"/>
      <c r="BX615" s="27"/>
      <c r="BY615" s="27"/>
      <c r="BZ615" s="27"/>
      <c r="CA615" s="27"/>
      <c r="CB615" s="27"/>
      <c r="CC615" s="27"/>
      <c r="CD615" s="27"/>
      <c r="CE615" s="27"/>
      <c r="CF615" s="27"/>
      <c r="CG615" s="27"/>
      <c r="CH615" s="27"/>
      <c r="CI615" s="27"/>
      <c r="CJ615" s="27"/>
      <c r="CK615" s="27"/>
      <c r="CL615" s="27"/>
      <c r="CM615" s="27"/>
      <c r="CN615" s="27"/>
      <c r="CO615" s="27"/>
      <c r="CP615" s="27"/>
      <c r="CQ615" s="27"/>
      <c r="CR615" s="27"/>
      <c r="CS615" s="27"/>
      <c r="CT615" s="27"/>
      <c r="CU615" s="27"/>
      <c r="CV615" s="27"/>
      <c r="CW615" s="27"/>
      <c r="CX615" s="27"/>
      <c r="CY615" s="27"/>
      <c r="CZ615" s="27"/>
      <c r="DA615" s="27"/>
      <c r="DB615" s="27"/>
      <c r="DC615" s="27"/>
      <c r="DD615" s="27"/>
      <c r="DE615" s="27"/>
      <c r="DF615" s="27"/>
      <c r="DG615" s="27"/>
      <c r="DH615" s="27"/>
      <c r="DI615" s="27"/>
      <c r="DJ615" s="27"/>
      <c r="DK615" s="27"/>
      <c r="DL615" s="27"/>
      <c r="DM615" s="27"/>
      <c r="DN615" s="27"/>
    </row>
    <row r="616" spans="1:118" x14ac:dyDescent="0.2">
      <c r="A616" s="27"/>
      <c r="B616" s="27"/>
      <c r="C616" s="27"/>
      <c r="D616" s="27"/>
      <c r="E616" s="27"/>
      <c r="F616" s="27"/>
      <c r="G616" s="27"/>
      <c r="H616" s="27"/>
      <c r="I616" s="27"/>
      <c r="J616" s="27"/>
      <c r="K616" s="27"/>
      <c r="L616" s="27"/>
      <c r="M616" s="27"/>
      <c r="N616" s="27"/>
      <c r="O616" s="27"/>
      <c r="P616" s="27"/>
      <c r="Q616" s="27"/>
      <c r="R616" s="27"/>
      <c r="S616" s="27"/>
      <c r="T616" s="27"/>
      <c r="U616" s="27"/>
      <c r="V616" s="27"/>
      <c r="W616" s="27"/>
      <c r="X616" s="27"/>
      <c r="Y616" s="27"/>
      <c r="Z616" s="27"/>
      <c r="AA616" s="27"/>
      <c r="AB616" s="27"/>
      <c r="AC616" s="27"/>
      <c r="AD616" s="27"/>
      <c r="AE616" s="27"/>
      <c r="AF616" s="27"/>
      <c r="AG616" s="27"/>
      <c r="AH616" s="27"/>
      <c r="AI616" s="27"/>
      <c r="AJ616" s="27"/>
      <c r="AK616" s="27"/>
      <c r="AL616" s="27"/>
      <c r="AM616" s="27"/>
      <c r="AN616" s="27"/>
      <c r="AO616" s="27"/>
      <c r="AP616" s="27"/>
      <c r="AQ616" s="27"/>
      <c r="AR616" s="27"/>
      <c r="AS616" s="27"/>
      <c r="AT616" s="27"/>
      <c r="AU616" s="27"/>
      <c r="AV616" s="27"/>
      <c r="AW616" s="27"/>
      <c r="AX616" s="27"/>
      <c r="AY616" s="27"/>
      <c r="AZ616" s="27"/>
      <c r="BA616" s="27"/>
      <c r="BB616" s="27"/>
      <c r="BC616" s="27"/>
      <c r="BD616" s="27"/>
      <c r="BE616" s="27"/>
      <c r="BF616" s="27"/>
      <c r="BG616" s="27"/>
      <c r="BH616" s="27"/>
      <c r="BI616" s="27"/>
      <c r="BJ616" s="27"/>
      <c r="BK616" s="27"/>
      <c r="BL616" s="27"/>
      <c r="BM616" s="27"/>
      <c r="BN616" s="27"/>
      <c r="BO616" s="27"/>
      <c r="BP616" s="27"/>
      <c r="BQ616" s="27"/>
      <c r="BR616" s="27"/>
      <c r="BS616" s="27"/>
      <c r="BT616" s="27"/>
      <c r="BU616" s="27"/>
      <c r="BV616" s="27"/>
      <c r="BW616" s="27"/>
      <c r="BX616" s="27"/>
      <c r="BY616" s="27"/>
      <c r="BZ616" s="27"/>
      <c r="CA616" s="27"/>
      <c r="CB616" s="27"/>
      <c r="CC616" s="27"/>
      <c r="CD616" s="27"/>
      <c r="CE616" s="27"/>
      <c r="CF616" s="27"/>
      <c r="CG616" s="27"/>
      <c r="CH616" s="27"/>
      <c r="CI616" s="27"/>
      <c r="CJ616" s="27"/>
      <c r="CK616" s="27"/>
      <c r="CL616" s="27"/>
      <c r="CM616" s="27"/>
      <c r="CN616" s="27"/>
      <c r="CO616" s="27"/>
      <c r="CP616" s="27"/>
      <c r="CQ616" s="27"/>
      <c r="CR616" s="27"/>
      <c r="CS616" s="27"/>
      <c r="CT616" s="27"/>
      <c r="CU616" s="27"/>
      <c r="CV616" s="27"/>
      <c r="CW616" s="27"/>
      <c r="CX616" s="27"/>
      <c r="CY616" s="27"/>
      <c r="CZ616" s="27"/>
      <c r="DA616" s="27"/>
      <c r="DB616" s="27"/>
      <c r="DC616" s="27"/>
      <c r="DD616" s="27"/>
      <c r="DE616" s="27"/>
      <c r="DF616" s="27"/>
      <c r="DG616" s="27"/>
      <c r="DH616" s="27"/>
      <c r="DI616" s="27"/>
      <c r="DJ616" s="27"/>
      <c r="DK616" s="27"/>
      <c r="DL616" s="27"/>
      <c r="DM616" s="27"/>
      <c r="DN616" s="27"/>
    </row>
    <row r="617" spans="1:118" x14ac:dyDescent="0.2">
      <c r="A617" s="27"/>
      <c r="B617" s="27"/>
      <c r="C617" s="27"/>
      <c r="D617" s="27"/>
      <c r="E617" s="27"/>
      <c r="F617" s="27"/>
      <c r="G617" s="27"/>
      <c r="H617" s="27"/>
      <c r="I617" s="27"/>
      <c r="J617" s="27"/>
      <c r="K617" s="27"/>
      <c r="L617" s="27"/>
      <c r="M617" s="27"/>
      <c r="N617" s="27"/>
      <c r="O617" s="27"/>
      <c r="P617" s="27"/>
      <c r="Q617" s="27"/>
      <c r="R617" s="27"/>
      <c r="S617" s="27"/>
      <c r="T617" s="27"/>
      <c r="U617" s="27"/>
      <c r="V617" s="27"/>
      <c r="W617" s="27"/>
      <c r="X617" s="27"/>
      <c r="Y617" s="27"/>
      <c r="Z617" s="27"/>
      <c r="AA617" s="27"/>
      <c r="AB617" s="27"/>
      <c r="AC617" s="27"/>
      <c r="AD617" s="27"/>
      <c r="AE617" s="27"/>
      <c r="AF617" s="27"/>
      <c r="AG617" s="27"/>
      <c r="AH617" s="27"/>
      <c r="AI617" s="27"/>
      <c r="AJ617" s="27"/>
      <c r="AK617" s="27"/>
      <c r="AL617" s="27"/>
      <c r="AM617" s="27"/>
      <c r="AN617" s="27"/>
      <c r="AO617" s="27"/>
      <c r="AP617" s="27"/>
      <c r="AQ617" s="27"/>
      <c r="AR617" s="27"/>
      <c r="AS617" s="27"/>
      <c r="AT617" s="27"/>
      <c r="AU617" s="27"/>
      <c r="AV617" s="27"/>
      <c r="AW617" s="27"/>
      <c r="AX617" s="27"/>
      <c r="AY617" s="27"/>
      <c r="AZ617" s="27"/>
      <c r="BA617" s="27"/>
      <c r="BB617" s="27"/>
      <c r="BC617" s="27"/>
      <c r="BD617" s="27"/>
      <c r="BE617" s="27"/>
      <c r="BF617" s="27"/>
      <c r="BG617" s="27"/>
      <c r="BH617" s="27"/>
      <c r="BI617" s="27"/>
      <c r="BJ617" s="27"/>
      <c r="BK617" s="27"/>
      <c r="BL617" s="27"/>
      <c r="BM617" s="27"/>
      <c r="BN617" s="27"/>
      <c r="BO617" s="27"/>
      <c r="BP617" s="27"/>
      <c r="BQ617" s="27"/>
      <c r="BR617" s="27"/>
      <c r="BS617" s="27"/>
      <c r="BT617" s="27"/>
      <c r="BU617" s="27"/>
      <c r="BV617" s="27"/>
      <c r="BW617" s="27"/>
      <c r="BX617" s="27"/>
      <c r="BY617" s="27"/>
      <c r="BZ617" s="27"/>
      <c r="CA617" s="27"/>
      <c r="CB617" s="27"/>
      <c r="CC617" s="27"/>
      <c r="CD617" s="27"/>
      <c r="CE617" s="27"/>
      <c r="CF617" s="27"/>
      <c r="CG617" s="27"/>
      <c r="CH617" s="27"/>
      <c r="CI617" s="27"/>
      <c r="CJ617" s="27"/>
      <c r="CK617" s="27"/>
      <c r="CL617" s="27"/>
      <c r="CM617" s="27"/>
      <c r="CN617" s="27"/>
      <c r="CO617" s="27"/>
      <c r="CP617" s="27"/>
      <c r="CQ617" s="27"/>
      <c r="CR617" s="27"/>
      <c r="CS617" s="27"/>
      <c r="CT617" s="27"/>
      <c r="CU617" s="27"/>
      <c r="CV617" s="27"/>
      <c r="CW617" s="27"/>
      <c r="CX617" s="27"/>
      <c r="CY617" s="27"/>
      <c r="CZ617" s="27"/>
      <c r="DA617" s="27"/>
      <c r="DB617" s="27"/>
      <c r="DC617" s="27"/>
      <c r="DD617" s="27"/>
      <c r="DE617" s="27"/>
      <c r="DF617" s="27"/>
      <c r="DG617" s="27"/>
      <c r="DH617" s="27"/>
      <c r="DI617" s="27"/>
      <c r="DJ617" s="27"/>
      <c r="DK617" s="27"/>
      <c r="DL617" s="27"/>
      <c r="DM617" s="27"/>
      <c r="DN617" s="27"/>
    </row>
    <row r="618" spans="1:118" x14ac:dyDescent="0.2">
      <c r="A618" s="27"/>
      <c r="B618" s="27"/>
      <c r="C618" s="27"/>
      <c r="D618" s="27"/>
      <c r="E618" s="27"/>
      <c r="F618" s="27"/>
      <c r="G618" s="27"/>
      <c r="H618" s="27"/>
      <c r="I618" s="27"/>
      <c r="J618" s="27"/>
      <c r="K618" s="27"/>
      <c r="L618" s="27"/>
      <c r="M618" s="27"/>
      <c r="N618" s="27"/>
      <c r="O618" s="27"/>
      <c r="P618" s="27"/>
      <c r="Q618" s="27"/>
      <c r="R618" s="27"/>
      <c r="S618" s="27"/>
      <c r="T618" s="27"/>
      <c r="U618" s="27"/>
      <c r="V618" s="27"/>
      <c r="W618" s="27"/>
      <c r="X618" s="27"/>
      <c r="Y618" s="27"/>
      <c r="Z618" s="27"/>
      <c r="AA618" s="27"/>
      <c r="AB618" s="27"/>
      <c r="AC618" s="27"/>
      <c r="AD618" s="27"/>
      <c r="AE618" s="27"/>
      <c r="AF618" s="27"/>
      <c r="AG618" s="27"/>
      <c r="AH618" s="27"/>
      <c r="AI618" s="27"/>
      <c r="AJ618" s="27"/>
      <c r="AK618" s="27"/>
      <c r="AL618" s="27"/>
      <c r="AM618" s="27"/>
      <c r="AN618" s="27"/>
      <c r="AO618" s="27"/>
      <c r="AP618" s="27"/>
      <c r="AQ618" s="27"/>
      <c r="AR618" s="27"/>
      <c r="AS618" s="27"/>
      <c r="AT618" s="27"/>
      <c r="AU618" s="27"/>
      <c r="AV618" s="27"/>
      <c r="AW618" s="27"/>
      <c r="AX618" s="27"/>
      <c r="AY618" s="27"/>
      <c r="AZ618" s="27"/>
      <c r="BA618" s="27"/>
      <c r="BB618" s="27"/>
      <c r="BC618" s="27"/>
      <c r="BD618" s="27"/>
      <c r="BE618" s="27"/>
      <c r="BF618" s="27"/>
      <c r="BG618" s="27"/>
      <c r="BH618" s="27"/>
      <c r="BI618" s="27"/>
      <c r="BJ618" s="27"/>
      <c r="BK618" s="27"/>
      <c r="BL618" s="27"/>
      <c r="BM618" s="27"/>
      <c r="BN618" s="27"/>
      <c r="BO618" s="27"/>
      <c r="BP618" s="27"/>
      <c r="BQ618" s="27"/>
      <c r="BR618" s="27"/>
      <c r="BS618" s="27"/>
      <c r="BT618" s="27"/>
      <c r="BU618" s="27"/>
      <c r="BV618" s="27"/>
      <c r="BW618" s="27"/>
      <c r="BX618" s="27"/>
      <c r="BY618" s="27"/>
      <c r="BZ618" s="27"/>
      <c r="CA618" s="27"/>
      <c r="CB618" s="27"/>
      <c r="CC618" s="27"/>
      <c r="CD618" s="27"/>
      <c r="CE618" s="27"/>
      <c r="CF618" s="27"/>
      <c r="CG618" s="27"/>
      <c r="CH618" s="27"/>
      <c r="CI618" s="27"/>
      <c r="CJ618" s="27"/>
      <c r="CK618" s="27"/>
      <c r="CL618" s="27"/>
      <c r="CM618" s="27"/>
      <c r="CN618" s="27"/>
      <c r="CO618" s="27"/>
      <c r="CP618" s="27"/>
      <c r="CQ618" s="27"/>
      <c r="CR618" s="27"/>
      <c r="CS618" s="27"/>
      <c r="CT618" s="27"/>
      <c r="CU618" s="27"/>
      <c r="CV618" s="27"/>
      <c r="CW618" s="27"/>
      <c r="CX618" s="27"/>
      <c r="CY618" s="27"/>
      <c r="CZ618" s="27"/>
      <c r="DA618" s="27"/>
      <c r="DB618" s="27"/>
      <c r="DC618" s="27"/>
      <c r="DD618" s="27"/>
      <c r="DE618" s="27"/>
      <c r="DF618" s="27"/>
      <c r="DG618" s="27"/>
      <c r="DH618" s="27"/>
      <c r="DI618" s="27"/>
      <c r="DJ618" s="27"/>
      <c r="DK618" s="27"/>
      <c r="DL618" s="27"/>
      <c r="DM618" s="27"/>
      <c r="DN618" s="27"/>
    </row>
    <row r="619" spans="1:118" x14ac:dyDescent="0.2">
      <c r="A619" s="27"/>
      <c r="B619" s="27"/>
      <c r="C619" s="27"/>
      <c r="D619" s="27"/>
      <c r="E619" s="27"/>
      <c r="F619" s="27"/>
      <c r="G619" s="27"/>
      <c r="H619" s="27"/>
      <c r="I619" s="27"/>
      <c r="J619" s="27"/>
      <c r="K619" s="27"/>
      <c r="L619" s="27"/>
      <c r="M619" s="27"/>
      <c r="N619" s="27"/>
      <c r="O619" s="27"/>
      <c r="P619" s="27"/>
      <c r="Q619" s="27"/>
      <c r="R619" s="27"/>
      <c r="S619" s="27"/>
      <c r="T619" s="27"/>
      <c r="U619" s="27"/>
      <c r="V619" s="27"/>
      <c r="W619" s="27"/>
      <c r="X619" s="27"/>
      <c r="Y619" s="27"/>
      <c r="Z619" s="27"/>
      <c r="AA619" s="27"/>
      <c r="AB619" s="27"/>
      <c r="AC619" s="27"/>
      <c r="AD619" s="27"/>
      <c r="AE619" s="27"/>
      <c r="AF619" s="27"/>
      <c r="AG619" s="27"/>
      <c r="AH619" s="27"/>
      <c r="AI619" s="27"/>
      <c r="AJ619" s="27"/>
      <c r="AK619" s="27"/>
      <c r="AL619" s="27"/>
      <c r="AM619" s="27"/>
      <c r="AN619" s="27"/>
      <c r="AO619" s="27"/>
      <c r="AP619" s="27"/>
      <c r="AQ619" s="27"/>
      <c r="AR619" s="27"/>
      <c r="AS619" s="27"/>
      <c r="AT619" s="27"/>
      <c r="AU619" s="27"/>
      <c r="AV619" s="27"/>
      <c r="AW619" s="27"/>
      <c r="AX619" s="27"/>
      <c r="AY619" s="27"/>
      <c r="AZ619" s="27"/>
      <c r="BA619" s="27"/>
      <c r="BB619" s="27"/>
      <c r="BC619" s="27"/>
      <c r="BD619" s="27"/>
      <c r="BE619" s="27"/>
      <c r="BF619" s="27"/>
      <c r="BG619" s="27"/>
      <c r="BH619" s="27"/>
      <c r="BI619" s="27"/>
      <c r="BJ619" s="27"/>
      <c r="BK619" s="27"/>
      <c r="BL619" s="27"/>
      <c r="BM619" s="27"/>
      <c r="BN619" s="27"/>
      <c r="BO619" s="27"/>
      <c r="BP619" s="27"/>
      <c r="BQ619" s="27"/>
      <c r="BR619" s="27"/>
      <c r="BS619" s="27"/>
      <c r="BT619" s="27"/>
      <c r="BU619" s="27"/>
      <c r="BV619" s="27"/>
      <c r="BW619" s="27"/>
      <c r="BX619" s="27"/>
      <c r="BY619" s="27"/>
      <c r="BZ619" s="27"/>
      <c r="CA619" s="27"/>
      <c r="CB619" s="27"/>
      <c r="CC619" s="27"/>
      <c r="CD619" s="27"/>
      <c r="CE619" s="27"/>
      <c r="CF619" s="27"/>
      <c r="CG619" s="27"/>
      <c r="CH619" s="27"/>
      <c r="CI619" s="27"/>
      <c r="CJ619" s="27"/>
      <c r="CK619" s="27"/>
      <c r="CL619" s="27"/>
      <c r="CM619" s="27"/>
      <c r="CN619" s="27"/>
      <c r="CO619" s="27"/>
      <c r="CP619" s="27"/>
      <c r="CQ619" s="27"/>
      <c r="CR619" s="27"/>
      <c r="CS619" s="27"/>
      <c r="CT619" s="27"/>
      <c r="CU619" s="27"/>
      <c r="CV619" s="27"/>
      <c r="CW619" s="27"/>
      <c r="CX619" s="27"/>
      <c r="CY619" s="27"/>
      <c r="CZ619" s="27"/>
      <c r="DA619" s="27"/>
      <c r="DB619" s="27"/>
      <c r="DC619" s="27"/>
      <c r="DD619" s="27"/>
      <c r="DE619" s="27"/>
      <c r="DF619" s="27"/>
      <c r="DG619" s="27"/>
      <c r="DH619" s="27"/>
      <c r="DI619" s="27"/>
      <c r="DJ619" s="27"/>
      <c r="DK619" s="27"/>
      <c r="DL619" s="27"/>
      <c r="DM619" s="27"/>
      <c r="DN619" s="27"/>
    </row>
    <row r="620" spans="1:118" x14ac:dyDescent="0.2">
      <c r="A620" s="27"/>
      <c r="B620" s="27"/>
      <c r="C620" s="27"/>
      <c r="D620" s="27"/>
      <c r="E620" s="27"/>
      <c r="F620" s="27"/>
      <c r="G620" s="27"/>
      <c r="H620" s="27"/>
      <c r="I620" s="27"/>
      <c r="J620" s="27"/>
      <c r="K620" s="27"/>
      <c r="L620" s="27"/>
      <c r="M620" s="27"/>
      <c r="N620" s="27"/>
      <c r="O620" s="27"/>
      <c r="P620" s="27"/>
      <c r="Q620" s="27"/>
      <c r="R620" s="27"/>
      <c r="S620" s="27"/>
      <c r="T620" s="27"/>
      <c r="U620" s="27"/>
      <c r="V620" s="27"/>
      <c r="W620" s="27"/>
      <c r="X620" s="27"/>
      <c r="Y620" s="27"/>
      <c r="Z620" s="27"/>
      <c r="AA620" s="27"/>
      <c r="AB620" s="27"/>
      <c r="AC620" s="27"/>
      <c r="AD620" s="27"/>
      <c r="AE620" s="27"/>
      <c r="AF620" s="27"/>
      <c r="AG620" s="27"/>
      <c r="AH620" s="27"/>
      <c r="AI620" s="27"/>
      <c r="AJ620" s="27"/>
      <c r="AK620" s="27"/>
      <c r="AL620" s="27"/>
      <c r="AM620" s="27"/>
      <c r="AN620" s="27"/>
      <c r="AO620" s="27"/>
      <c r="AP620" s="27"/>
      <c r="AQ620" s="27"/>
      <c r="AR620" s="27"/>
      <c r="AS620" s="27"/>
      <c r="AT620" s="27"/>
      <c r="AU620" s="27"/>
      <c r="AV620" s="27"/>
      <c r="AW620" s="27"/>
      <c r="AX620" s="27"/>
      <c r="AY620" s="27"/>
      <c r="AZ620" s="27"/>
      <c r="BA620" s="27"/>
      <c r="BB620" s="27"/>
      <c r="BC620" s="27"/>
      <c r="BD620" s="27"/>
      <c r="BE620" s="27"/>
      <c r="BF620" s="27"/>
      <c r="BG620" s="27"/>
      <c r="BH620" s="27"/>
      <c r="BI620" s="27"/>
      <c r="BJ620" s="27"/>
      <c r="BK620" s="27"/>
      <c r="BL620" s="27"/>
      <c r="BM620" s="27"/>
      <c r="BN620" s="27"/>
      <c r="BO620" s="27"/>
      <c r="BP620" s="27"/>
      <c r="BQ620" s="27"/>
      <c r="BR620" s="27"/>
      <c r="BS620" s="27"/>
      <c r="BT620" s="27"/>
      <c r="BU620" s="27"/>
      <c r="BV620" s="27"/>
      <c r="BW620" s="27"/>
      <c r="BX620" s="27"/>
      <c r="BY620" s="27"/>
      <c r="BZ620" s="27"/>
      <c r="CA620" s="27"/>
      <c r="CB620" s="27"/>
      <c r="CC620" s="27"/>
      <c r="CD620" s="27"/>
      <c r="CE620" s="27"/>
      <c r="CF620" s="27"/>
      <c r="CG620" s="27"/>
      <c r="CH620" s="27"/>
      <c r="CI620" s="27"/>
      <c r="CJ620" s="27"/>
      <c r="CK620" s="27"/>
      <c r="CL620" s="27"/>
      <c r="CM620" s="27"/>
      <c r="CN620" s="27"/>
      <c r="CO620" s="27"/>
      <c r="CP620" s="27"/>
      <c r="CQ620" s="27"/>
      <c r="CR620" s="27"/>
      <c r="CS620" s="27"/>
      <c r="CT620" s="27"/>
      <c r="CU620" s="27"/>
      <c r="CV620" s="27"/>
      <c r="CW620" s="27"/>
      <c r="CX620" s="27"/>
      <c r="CY620" s="27"/>
      <c r="CZ620" s="27"/>
      <c r="DA620" s="27"/>
      <c r="DB620" s="27"/>
      <c r="DC620" s="27"/>
      <c r="DD620" s="27"/>
      <c r="DE620" s="27"/>
      <c r="DF620" s="27"/>
      <c r="DG620" s="27"/>
      <c r="DH620" s="27"/>
      <c r="DI620" s="27"/>
      <c r="DJ620" s="27"/>
      <c r="DK620" s="27"/>
      <c r="DL620" s="27"/>
      <c r="DM620" s="27"/>
      <c r="DN620" s="27"/>
    </row>
    <row r="621" spans="1:118" x14ac:dyDescent="0.2">
      <c r="A621" s="27"/>
      <c r="B621" s="27"/>
      <c r="C621" s="27"/>
      <c r="D621" s="27"/>
      <c r="E621" s="27"/>
      <c r="F621" s="27"/>
      <c r="G621" s="27"/>
      <c r="H621" s="27"/>
      <c r="I621" s="27"/>
      <c r="J621" s="27"/>
      <c r="K621" s="27"/>
      <c r="L621" s="27"/>
      <c r="M621" s="27"/>
      <c r="N621" s="27"/>
      <c r="O621" s="27"/>
      <c r="P621" s="27"/>
      <c r="Q621" s="27"/>
      <c r="R621" s="27"/>
      <c r="S621" s="27"/>
      <c r="T621" s="27"/>
      <c r="U621" s="27"/>
      <c r="V621" s="27"/>
      <c r="W621" s="27"/>
      <c r="X621" s="27"/>
      <c r="Y621" s="27"/>
      <c r="Z621" s="27"/>
      <c r="AA621" s="27"/>
      <c r="AB621" s="27"/>
      <c r="AC621" s="27"/>
      <c r="AD621" s="27"/>
      <c r="AE621" s="27"/>
      <c r="AF621" s="27"/>
      <c r="AG621" s="27"/>
      <c r="AH621" s="27"/>
      <c r="AI621" s="27"/>
      <c r="AJ621" s="27"/>
      <c r="AK621" s="27"/>
      <c r="AL621" s="27"/>
      <c r="AM621" s="27"/>
      <c r="AN621" s="27"/>
      <c r="AO621" s="27"/>
      <c r="AP621" s="27"/>
      <c r="AQ621" s="27"/>
      <c r="AR621" s="27"/>
      <c r="AS621" s="27"/>
      <c r="AT621" s="27"/>
      <c r="AU621" s="27"/>
      <c r="AV621" s="27"/>
      <c r="AW621" s="27"/>
      <c r="AX621" s="27"/>
      <c r="AY621" s="27"/>
      <c r="AZ621" s="27"/>
      <c r="BA621" s="27"/>
      <c r="BB621" s="27"/>
      <c r="BC621" s="27"/>
      <c r="BD621" s="27"/>
      <c r="BE621" s="27"/>
      <c r="BF621" s="27"/>
      <c r="BG621" s="27"/>
      <c r="BH621" s="27"/>
      <c r="BI621" s="27"/>
      <c r="BJ621" s="27"/>
      <c r="BK621" s="27"/>
      <c r="BL621" s="27"/>
      <c r="BM621" s="27"/>
      <c r="BN621" s="27"/>
      <c r="BO621" s="27"/>
      <c r="BP621" s="27"/>
      <c r="BQ621" s="27"/>
      <c r="BR621" s="27"/>
      <c r="BS621" s="27"/>
      <c r="BT621" s="27"/>
      <c r="BU621" s="27"/>
      <c r="BV621" s="27"/>
      <c r="BW621" s="27"/>
      <c r="BX621" s="27"/>
      <c r="BY621" s="27"/>
      <c r="BZ621" s="27"/>
      <c r="CA621" s="27"/>
      <c r="CB621" s="27"/>
      <c r="CC621" s="27"/>
      <c r="CD621" s="27"/>
      <c r="CE621" s="27"/>
      <c r="CF621" s="27"/>
      <c r="CG621" s="27"/>
      <c r="CH621" s="27"/>
      <c r="CI621" s="27"/>
      <c r="CJ621" s="27"/>
      <c r="CK621" s="27"/>
      <c r="CL621" s="27"/>
      <c r="CM621" s="27"/>
      <c r="CN621" s="27"/>
      <c r="CO621" s="27"/>
      <c r="CP621" s="27"/>
      <c r="CQ621" s="27"/>
      <c r="CR621" s="27"/>
      <c r="CS621" s="27"/>
      <c r="CT621" s="27"/>
      <c r="CU621" s="27"/>
      <c r="CV621" s="27"/>
      <c r="CW621" s="27"/>
      <c r="CX621" s="27"/>
      <c r="CY621" s="27"/>
      <c r="CZ621" s="27"/>
      <c r="DA621" s="27"/>
      <c r="DB621" s="27"/>
      <c r="DC621" s="27"/>
      <c r="DD621" s="27"/>
      <c r="DE621" s="27"/>
      <c r="DF621" s="27"/>
      <c r="DG621" s="27"/>
      <c r="DH621" s="27"/>
      <c r="DI621" s="27"/>
      <c r="DJ621" s="27"/>
      <c r="DK621" s="27"/>
      <c r="DL621" s="27"/>
      <c r="DM621" s="27"/>
      <c r="DN621" s="27"/>
    </row>
    <row r="622" spans="1:118" x14ac:dyDescent="0.2">
      <c r="A622" s="27"/>
      <c r="B622" s="27"/>
      <c r="C622" s="27"/>
      <c r="D622" s="27"/>
      <c r="E622" s="27"/>
      <c r="F622" s="27"/>
      <c r="G622" s="27"/>
      <c r="H622" s="27"/>
      <c r="I622" s="27"/>
      <c r="J622" s="27"/>
      <c r="K622" s="27"/>
      <c r="L622" s="27"/>
      <c r="M622" s="27"/>
      <c r="N622" s="27"/>
      <c r="O622" s="27"/>
      <c r="P622" s="27"/>
      <c r="Q622" s="27"/>
      <c r="R622" s="27"/>
      <c r="S622" s="27"/>
      <c r="T622" s="27"/>
      <c r="U622" s="27"/>
      <c r="V622" s="27"/>
      <c r="W622" s="27"/>
      <c r="X622" s="27"/>
      <c r="Y622" s="27"/>
      <c r="Z622" s="27"/>
      <c r="AA622" s="27"/>
      <c r="AB622" s="27"/>
      <c r="AC622" s="27"/>
      <c r="AD622" s="27"/>
      <c r="AE622" s="27"/>
      <c r="AF622" s="27"/>
      <c r="AG622" s="27"/>
      <c r="AH622" s="27"/>
      <c r="AI622" s="27"/>
      <c r="AJ622" s="27"/>
      <c r="AK622" s="27"/>
      <c r="AL622" s="27"/>
      <c r="AM622" s="27"/>
      <c r="AN622" s="27"/>
      <c r="AO622" s="27"/>
      <c r="AP622" s="27"/>
      <c r="AQ622" s="27"/>
      <c r="AR622" s="27"/>
      <c r="AS622" s="27"/>
      <c r="AT622" s="27"/>
      <c r="AU622" s="27"/>
      <c r="AV622" s="27"/>
      <c r="AW622" s="27"/>
      <c r="AX622" s="27"/>
      <c r="AY622" s="27"/>
      <c r="AZ622" s="27"/>
      <c r="BA622" s="27"/>
      <c r="BB622" s="27"/>
      <c r="BC622" s="27"/>
      <c r="BD622" s="27"/>
      <c r="BE622" s="27"/>
      <c r="BF622" s="27"/>
      <c r="BG622" s="27"/>
      <c r="BH622" s="27"/>
      <c r="BI622" s="27"/>
      <c r="BJ622" s="27"/>
      <c r="BK622" s="27"/>
      <c r="BL622" s="27"/>
      <c r="BM622" s="27"/>
      <c r="BN622" s="27"/>
      <c r="BO622" s="27"/>
      <c r="BP622" s="27"/>
      <c r="BQ622" s="27"/>
      <c r="BR622" s="27"/>
      <c r="BS622" s="27"/>
      <c r="BT622" s="27"/>
      <c r="BU622" s="27"/>
      <c r="BV622" s="27"/>
      <c r="BW622" s="27"/>
      <c r="BX622" s="27"/>
      <c r="BY622" s="27"/>
      <c r="BZ622" s="27"/>
      <c r="CA622" s="27"/>
      <c r="CB622" s="27"/>
      <c r="CC622" s="27"/>
      <c r="CD622" s="27"/>
      <c r="CE622" s="27"/>
      <c r="CF622" s="27"/>
      <c r="CG622" s="27"/>
      <c r="CH622" s="27"/>
      <c r="CI622" s="27"/>
      <c r="CJ622" s="27"/>
      <c r="CK622" s="27"/>
      <c r="CL622" s="27"/>
      <c r="CM622" s="27"/>
      <c r="CN622" s="27"/>
      <c r="CO622" s="27"/>
      <c r="CP622" s="27"/>
      <c r="CQ622" s="27"/>
      <c r="CR622" s="27"/>
      <c r="CS622" s="27"/>
      <c r="CT622" s="27"/>
      <c r="CU622" s="27"/>
      <c r="CV622" s="27"/>
      <c r="CW622" s="27"/>
      <c r="CX622" s="27"/>
      <c r="CY622" s="27"/>
      <c r="CZ622" s="27"/>
      <c r="DA622" s="27"/>
      <c r="DB622" s="27"/>
      <c r="DC622" s="27"/>
      <c r="DD622" s="27"/>
      <c r="DE622" s="27"/>
      <c r="DF622" s="27"/>
      <c r="DG622" s="27"/>
      <c r="DH622" s="27"/>
      <c r="DI622" s="27"/>
      <c r="DJ622" s="27"/>
      <c r="DK622" s="27"/>
      <c r="DL622" s="27"/>
      <c r="DM622" s="27"/>
      <c r="DN622" s="27"/>
    </row>
    <row r="623" spans="1:118" x14ac:dyDescent="0.2">
      <c r="A623" s="27"/>
      <c r="B623" s="27"/>
      <c r="C623" s="27"/>
      <c r="D623" s="27"/>
      <c r="E623" s="27"/>
      <c r="F623" s="27"/>
      <c r="G623" s="27"/>
      <c r="H623" s="27"/>
      <c r="I623" s="27"/>
      <c r="J623" s="27"/>
      <c r="K623" s="27"/>
      <c r="L623" s="27"/>
      <c r="M623" s="27"/>
      <c r="N623" s="27"/>
      <c r="O623" s="27"/>
      <c r="P623" s="27"/>
      <c r="Q623" s="27"/>
      <c r="R623" s="27"/>
      <c r="S623" s="27"/>
      <c r="T623" s="27"/>
      <c r="U623" s="27"/>
      <c r="V623" s="27"/>
      <c r="W623" s="27"/>
      <c r="X623" s="27"/>
      <c r="Y623" s="27"/>
      <c r="Z623" s="27"/>
      <c r="AA623" s="27"/>
      <c r="AB623" s="27"/>
      <c r="AC623" s="27"/>
      <c r="AD623" s="27"/>
      <c r="AE623" s="27"/>
      <c r="AF623" s="27"/>
      <c r="AG623" s="27"/>
      <c r="AH623" s="27"/>
      <c r="AI623" s="27"/>
      <c r="AJ623" s="27"/>
      <c r="AK623" s="27"/>
      <c r="AL623" s="27"/>
      <c r="AM623" s="27"/>
      <c r="AN623" s="27"/>
      <c r="AO623" s="27"/>
      <c r="AP623" s="27"/>
      <c r="AQ623" s="27"/>
      <c r="AR623" s="27"/>
      <c r="AS623" s="27"/>
      <c r="AT623" s="27"/>
      <c r="AU623" s="27"/>
      <c r="AV623" s="27"/>
      <c r="AW623" s="27"/>
      <c r="AX623" s="27"/>
      <c r="AY623" s="27"/>
      <c r="AZ623" s="27"/>
      <c r="BA623" s="27"/>
      <c r="BB623" s="27"/>
      <c r="BC623" s="27"/>
      <c r="BD623" s="27"/>
      <c r="BE623" s="27"/>
      <c r="BF623" s="27"/>
      <c r="BG623" s="27"/>
      <c r="BH623" s="27"/>
      <c r="BI623" s="27"/>
      <c r="BJ623" s="27"/>
      <c r="BK623" s="27"/>
      <c r="BL623" s="27"/>
      <c r="BM623" s="27"/>
      <c r="BN623" s="27"/>
      <c r="BO623" s="27"/>
      <c r="BP623" s="27"/>
      <c r="BQ623" s="27"/>
      <c r="BR623" s="27"/>
      <c r="BS623" s="27"/>
      <c r="BT623" s="27"/>
      <c r="BU623" s="27"/>
      <c r="BV623" s="27"/>
      <c r="BW623" s="27"/>
      <c r="BX623" s="27"/>
      <c r="BY623" s="27"/>
      <c r="BZ623" s="27"/>
      <c r="CA623" s="27"/>
      <c r="CB623" s="27"/>
      <c r="CC623" s="27"/>
      <c r="CD623" s="27"/>
      <c r="CE623" s="27"/>
      <c r="CF623" s="27"/>
      <c r="CG623" s="27"/>
      <c r="CH623" s="27"/>
      <c r="CI623" s="27"/>
      <c r="CJ623" s="27"/>
      <c r="CK623" s="27"/>
      <c r="CL623" s="27"/>
      <c r="CM623" s="27"/>
      <c r="CN623" s="27"/>
      <c r="CO623" s="27"/>
      <c r="CP623" s="27"/>
      <c r="CQ623" s="27"/>
      <c r="CR623" s="27"/>
      <c r="CS623" s="27"/>
      <c r="CT623" s="27"/>
      <c r="CU623" s="27"/>
      <c r="CV623" s="27"/>
      <c r="CW623" s="27"/>
      <c r="CX623" s="27"/>
      <c r="CY623" s="27"/>
      <c r="CZ623" s="27"/>
      <c r="DA623" s="27"/>
      <c r="DB623" s="27"/>
      <c r="DC623" s="27"/>
      <c r="DD623" s="27"/>
      <c r="DE623" s="27"/>
      <c r="DF623" s="27"/>
      <c r="DG623" s="27"/>
      <c r="DH623" s="27"/>
      <c r="DI623" s="27"/>
      <c r="DJ623" s="27"/>
      <c r="DK623" s="27"/>
      <c r="DL623" s="27"/>
      <c r="DM623" s="27"/>
      <c r="DN623" s="27"/>
    </row>
    <row r="624" spans="1:118" x14ac:dyDescent="0.2">
      <c r="A624" s="27"/>
      <c r="B624" s="27"/>
      <c r="C624" s="27"/>
      <c r="D624" s="27"/>
      <c r="E624" s="27"/>
      <c r="F624" s="27"/>
      <c r="G624" s="27"/>
      <c r="H624" s="27"/>
      <c r="I624" s="27"/>
      <c r="J624" s="27"/>
      <c r="K624" s="27"/>
      <c r="L624" s="27"/>
      <c r="M624" s="27"/>
      <c r="N624" s="27"/>
      <c r="O624" s="27"/>
      <c r="P624" s="27"/>
      <c r="Q624" s="27"/>
      <c r="R624" s="27"/>
      <c r="S624" s="27"/>
      <c r="T624" s="27"/>
      <c r="U624" s="27"/>
      <c r="V624" s="27"/>
      <c r="W624" s="27"/>
      <c r="X624" s="27"/>
      <c r="Y624" s="27"/>
      <c r="Z624" s="27"/>
      <c r="AA624" s="27"/>
      <c r="AB624" s="27"/>
      <c r="AC624" s="27"/>
      <c r="AD624" s="27"/>
      <c r="AE624" s="27"/>
      <c r="AF624" s="27"/>
      <c r="AG624" s="27"/>
      <c r="AH624" s="27"/>
      <c r="AI624" s="27"/>
      <c r="AJ624" s="27"/>
      <c r="AK624" s="27"/>
      <c r="AL624" s="27"/>
      <c r="AM624" s="27"/>
      <c r="AN624" s="27"/>
      <c r="AO624" s="27"/>
      <c r="AP624" s="27"/>
      <c r="AQ624" s="27"/>
      <c r="AR624" s="27"/>
      <c r="AS624" s="27"/>
      <c r="AT624" s="27"/>
      <c r="AU624" s="27"/>
      <c r="AV624" s="27"/>
      <c r="AW624" s="27"/>
      <c r="AX624" s="27"/>
      <c r="AY624" s="27"/>
      <c r="AZ624" s="27"/>
      <c r="BA624" s="27"/>
      <c r="BB624" s="27"/>
      <c r="BC624" s="27"/>
      <c r="BD624" s="27"/>
      <c r="BE624" s="27"/>
      <c r="BF624" s="27"/>
      <c r="BG624" s="27"/>
      <c r="BH624" s="27"/>
      <c r="BI624" s="27"/>
      <c r="BJ624" s="27"/>
      <c r="BK624" s="27"/>
      <c r="BL624" s="27"/>
      <c r="BM624" s="27"/>
      <c r="BN624" s="27"/>
      <c r="BO624" s="27"/>
      <c r="BP624" s="27"/>
      <c r="BQ624" s="27"/>
      <c r="BR624" s="27"/>
      <c r="BS624" s="27"/>
      <c r="BT624" s="27"/>
      <c r="BU624" s="27"/>
      <c r="BV624" s="27"/>
      <c r="BW624" s="27"/>
      <c r="BX624" s="27"/>
      <c r="BY624" s="27"/>
      <c r="BZ624" s="27"/>
      <c r="CA624" s="27"/>
      <c r="CB624" s="27"/>
      <c r="CC624" s="27"/>
      <c r="CD624" s="27"/>
      <c r="CE624" s="27"/>
      <c r="CF624" s="27"/>
      <c r="CG624" s="27"/>
      <c r="CH624" s="27"/>
      <c r="CI624" s="27"/>
      <c r="CJ624" s="27"/>
      <c r="CK624" s="27"/>
      <c r="CL624" s="27"/>
      <c r="CM624" s="27"/>
      <c r="CN624" s="27"/>
      <c r="CO624" s="27"/>
      <c r="CP624" s="27"/>
      <c r="CQ624" s="27"/>
      <c r="CR624" s="27"/>
      <c r="CS624" s="27"/>
      <c r="CT624" s="27"/>
      <c r="CU624" s="27"/>
      <c r="CV624" s="27"/>
      <c r="CW624" s="27"/>
      <c r="CX624" s="27"/>
      <c r="CY624" s="27"/>
      <c r="CZ624" s="27"/>
      <c r="DA624" s="27"/>
      <c r="DB624" s="27"/>
      <c r="DC624" s="27"/>
      <c r="DD624" s="27"/>
      <c r="DE624" s="27"/>
      <c r="DF624" s="27"/>
      <c r="DG624" s="27"/>
      <c r="DH624" s="27"/>
      <c r="DI624" s="27"/>
      <c r="DJ624" s="27"/>
      <c r="DK624" s="27"/>
      <c r="DL624" s="27"/>
      <c r="DM624" s="27"/>
      <c r="DN624" s="27"/>
    </row>
    <row r="625" spans="1:118" x14ac:dyDescent="0.2">
      <c r="A625" s="27"/>
      <c r="B625" s="27"/>
      <c r="C625" s="27"/>
      <c r="D625" s="27"/>
      <c r="E625" s="27"/>
      <c r="F625" s="27"/>
      <c r="G625" s="27"/>
      <c r="H625" s="27"/>
      <c r="I625" s="27"/>
      <c r="J625" s="27"/>
      <c r="K625" s="27"/>
      <c r="L625" s="27"/>
      <c r="M625" s="27"/>
      <c r="N625" s="27"/>
      <c r="O625" s="27"/>
      <c r="P625" s="27"/>
      <c r="Q625" s="27"/>
      <c r="R625" s="27"/>
      <c r="S625" s="27"/>
      <c r="T625" s="27"/>
      <c r="U625" s="27"/>
      <c r="V625" s="27"/>
      <c r="W625" s="27"/>
      <c r="X625" s="27"/>
      <c r="Y625" s="27"/>
      <c r="Z625" s="27"/>
      <c r="AA625" s="27"/>
      <c r="AB625" s="27"/>
      <c r="AC625" s="27"/>
      <c r="AD625" s="27"/>
      <c r="AE625" s="27"/>
      <c r="AF625" s="27"/>
      <c r="AG625" s="27"/>
      <c r="AH625" s="27"/>
      <c r="AI625" s="27"/>
      <c r="AJ625" s="27"/>
      <c r="AK625" s="27"/>
      <c r="AL625" s="27"/>
      <c r="AM625" s="27"/>
      <c r="AN625" s="27"/>
      <c r="AO625" s="27"/>
      <c r="AP625" s="27"/>
      <c r="AQ625" s="27"/>
      <c r="AR625" s="27"/>
      <c r="AS625" s="27"/>
      <c r="AT625" s="27"/>
      <c r="AU625" s="27"/>
      <c r="AV625" s="27"/>
      <c r="AW625" s="27"/>
      <c r="AX625" s="27"/>
      <c r="AY625" s="27"/>
      <c r="AZ625" s="27"/>
      <c r="BA625" s="27"/>
      <c r="BB625" s="27"/>
      <c r="BC625" s="27"/>
      <c r="BD625" s="27"/>
      <c r="BE625" s="27"/>
      <c r="BF625" s="27"/>
      <c r="BG625" s="27"/>
      <c r="BH625" s="27"/>
      <c r="BI625" s="27"/>
      <c r="BJ625" s="27"/>
      <c r="BK625" s="27"/>
      <c r="BL625" s="27"/>
      <c r="BM625" s="27"/>
      <c r="BN625" s="27"/>
      <c r="BO625" s="27"/>
      <c r="BP625" s="27"/>
      <c r="BQ625" s="27"/>
      <c r="BR625" s="27"/>
      <c r="BS625" s="27"/>
      <c r="BT625" s="27"/>
      <c r="BU625" s="27"/>
      <c r="BV625" s="27"/>
      <c r="BW625" s="27"/>
      <c r="BX625" s="27"/>
      <c r="BY625" s="27"/>
      <c r="BZ625" s="27"/>
      <c r="CA625" s="27"/>
      <c r="CB625" s="27"/>
      <c r="CC625" s="27"/>
      <c r="CD625" s="27"/>
      <c r="CE625" s="27"/>
      <c r="CF625" s="27"/>
      <c r="CG625" s="27"/>
      <c r="CH625" s="27"/>
      <c r="CI625" s="27"/>
      <c r="CJ625" s="27"/>
      <c r="CK625" s="27"/>
      <c r="CL625" s="27"/>
      <c r="CM625" s="27"/>
      <c r="CN625" s="27"/>
      <c r="CO625" s="27"/>
      <c r="CP625" s="27"/>
      <c r="CQ625" s="27"/>
      <c r="CR625" s="27"/>
      <c r="CS625" s="27"/>
      <c r="CT625" s="27"/>
      <c r="CU625" s="27"/>
      <c r="CV625" s="27"/>
      <c r="CW625" s="27"/>
      <c r="CX625" s="27"/>
      <c r="CY625" s="27"/>
      <c r="CZ625" s="27"/>
      <c r="DA625" s="27"/>
      <c r="DB625" s="27"/>
      <c r="DC625" s="27"/>
      <c r="DD625" s="27"/>
      <c r="DE625" s="27"/>
      <c r="DF625" s="27"/>
      <c r="DG625" s="27"/>
      <c r="DH625" s="27"/>
      <c r="DI625" s="27"/>
      <c r="DJ625" s="27"/>
      <c r="DK625" s="27"/>
      <c r="DL625" s="27"/>
      <c r="DM625" s="27"/>
      <c r="DN625" s="27"/>
    </row>
    <row r="626" spans="1:118" x14ac:dyDescent="0.2">
      <c r="A626" s="27"/>
      <c r="B626" s="27"/>
      <c r="C626" s="27"/>
      <c r="D626" s="27"/>
      <c r="E626" s="27"/>
      <c r="F626" s="27"/>
      <c r="G626" s="27"/>
      <c r="H626" s="27"/>
      <c r="I626" s="27"/>
      <c r="J626" s="27"/>
      <c r="K626" s="27"/>
      <c r="L626" s="27"/>
      <c r="M626" s="27"/>
      <c r="N626" s="27"/>
      <c r="O626" s="27"/>
      <c r="P626" s="27"/>
      <c r="Q626" s="27"/>
      <c r="R626" s="27"/>
      <c r="S626" s="27"/>
      <c r="T626" s="27"/>
      <c r="U626" s="27"/>
      <c r="V626" s="27"/>
      <c r="W626" s="27"/>
      <c r="X626" s="27"/>
      <c r="Y626" s="27"/>
      <c r="Z626" s="27"/>
      <c r="AA626" s="27"/>
      <c r="AB626" s="27"/>
      <c r="AC626" s="27"/>
      <c r="AD626" s="27"/>
      <c r="AE626" s="27"/>
      <c r="AF626" s="27"/>
      <c r="AG626" s="27"/>
      <c r="AH626" s="27"/>
      <c r="AI626" s="27"/>
      <c r="AJ626" s="27"/>
      <c r="AK626" s="27"/>
      <c r="AL626" s="27"/>
      <c r="AM626" s="27"/>
      <c r="AN626" s="27"/>
      <c r="AO626" s="27"/>
      <c r="AP626" s="27"/>
      <c r="AQ626" s="27"/>
      <c r="AR626" s="27"/>
      <c r="AS626" s="27"/>
      <c r="AT626" s="27"/>
      <c r="AU626" s="27"/>
      <c r="AV626" s="27"/>
      <c r="AW626" s="27"/>
      <c r="AX626" s="27"/>
      <c r="AY626" s="27"/>
      <c r="AZ626" s="27"/>
      <c r="BA626" s="27"/>
      <c r="BB626" s="27"/>
      <c r="BC626" s="27"/>
      <c r="BD626" s="27"/>
      <c r="BE626" s="27"/>
      <c r="BF626" s="27"/>
      <c r="BG626" s="27"/>
      <c r="BH626" s="27"/>
      <c r="BI626" s="27"/>
      <c r="BJ626" s="27"/>
      <c r="BK626" s="27"/>
      <c r="BL626" s="27"/>
      <c r="BM626" s="27"/>
      <c r="BN626" s="27"/>
      <c r="BO626" s="27"/>
      <c r="BP626" s="27"/>
      <c r="BQ626" s="27"/>
      <c r="BR626" s="27"/>
      <c r="BS626" s="27"/>
      <c r="BT626" s="27"/>
      <c r="BU626" s="27"/>
      <c r="BV626" s="27"/>
      <c r="BW626" s="27"/>
      <c r="BX626" s="27"/>
      <c r="BY626" s="27"/>
      <c r="BZ626" s="27"/>
      <c r="CA626" s="27"/>
      <c r="CB626" s="27"/>
      <c r="CC626" s="27"/>
      <c r="CD626" s="27"/>
      <c r="CE626" s="27"/>
      <c r="CF626" s="27"/>
      <c r="CG626" s="27"/>
      <c r="CH626" s="27"/>
      <c r="CI626" s="27"/>
      <c r="CJ626" s="27"/>
      <c r="CK626" s="27"/>
      <c r="CL626" s="27"/>
      <c r="CM626" s="27"/>
      <c r="CN626" s="27"/>
      <c r="CO626" s="27"/>
      <c r="CP626" s="27"/>
      <c r="CQ626" s="27"/>
      <c r="CR626" s="27"/>
      <c r="CS626" s="27"/>
      <c r="CT626" s="27"/>
      <c r="CU626" s="27"/>
      <c r="CV626" s="27"/>
      <c r="CW626" s="27"/>
      <c r="CX626" s="27"/>
      <c r="CY626" s="27"/>
      <c r="CZ626" s="27"/>
      <c r="DA626" s="27"/>
      <c r="DB626" s="27"/>
      <c r="DC626" s="27"/>
      <c r="DD626" s="27"/>
      <c r="DE626" s="27"/>
      <c r="DF626" s="27"/>
      <c r="DG626" s="27"/>
      <c r="DH626" s="27"/>
      <c r="DI626" s="27"/>
      <c r="DJ626" s="27"/>
      <c r="DK626" s="27"/>
      <c r="DL626" s="27"/>
      <c r="DM626" s="27"/>
      <c r="DN626" s="27"/>
    </row>
    <row r="627" spans="1:118" x14ac:dyDescent="0.2">
      <c r="A627" s="27"/>
      <c r="B627" s="27"/>
      <c r="C627" s="27"/>
      <c r="D627" s="27"/>
      <c r="E627" s="27"/>
      <c r="F627" s="27"/>
      <c r="G627" s="27"/>
      <c r="H627" s="27"/>
      <c r="I627" s="27"/>
      <c r="J627" s="27"/>
      <c r="K627" s="27"/>
      <c r="L627" s="27"/>
      <c r="M627" s="27"/>
      <c r="N627" s="27"/>
      <c r="O627" s="27"/>
      <c r="P627" s="27"/>
      <c r="Q627" s="27"/>
      <c r="R627" s="27"/>
      <c r="S627" s="27"/>
      <c r="T627" s="27"/>
      <c r="U627" s="27"/>
      <c r="V627" s="27"/>
      <c r="W627" s="27"/>
      <c r="X627" s="27"/>
      <c r="Y627" s="27"/>
      <c r="Z627" s="27"/>
      <c r="AA627" s="27"/>
      <c r="AB627" s="27"/>
      <c r="AC627" s="27"/>
      <c r="AD627" s="27"/>
      <c r="AE627" s="27"/>
      <c r="AF627" s="27"/>
      <c r="AG627" s="27"/>
      <c r="AH627" s="27"/>
      <c r="AI627" s="27"/>
      <c r="AJ627" s="27"/>
      <c r="AK627" s="27"/>
      <c r="AL627" s="27"/>
      <c r="AM627" s="27"/>
      <c r="AN627" s="27"/>
      <c r="AO627" s="27"/>
      <c r="AP627" s="27"/>
      <c r="AQ627" s="27"/>
      <c r="AR627" s="27"/>
      <c r="AS627" s="27"/>
      <c r="AT627" s="27"/>
      <c r="AU627" s="27"/>
      <c r="AV627" s="27"/>
      <c r="AW627" s="27"/>
      <c r="AX627" s="27"/>
      <c r="AY627" s="27"/>
      <c r="AZ627" s="27"/>
      <c r="BA627" s="27"/>
      <c r="BB627" s="27"/>
      <c r="BC627" s="27"/>
      <c r="BD627" s="27"/>
      <c r="BE627" s="27"/>
      <c r="BF627" s="27"/>
      <c r="BG627" s="27"/>
      <c r="BH627" s="27"/>
      <c r="BI627" s="27"/>
      <c r="BJ627" s="27"/>
      <c r="BK627" s="27"/>
      <c r="BL627" s="27"/>
      <c r="BM627" s="27"/>
      <c r="BN627" s="27"/>
      <c r="BO627" s="27"/>
      <c r="BP627" s="27"/>
      <c r="BQ627" s="27"/>
      <c r="BR627" s="27"/>
      <c r="BS627" s="27"/>
      <c r="BT627" s="27"/>
      <c r="BU627" s="27"/>
      <c r="BV627" s="27"/>
      <c r="BW627" s="27"/>
      <c r="BX627" s="27"/>
      <c r="BY627" s="27"/>
      <c r="BZ627" s="27"/>
      <c r="CA627" s="27"/>
      <c r="CB627" s="27"/>
      <c r="CC627" s="27"/>
      <c r="CD627" s="27"/>
      <c r="CE627" s="27"/>
      <c r="CF627" s="27"/>
      <c r="CG627" s="27"/>
      <c r="CH627" s="27"/>
      <c r="CI627" s="27"/>
      <c r="CJ627" s="27"/>
      <c r="CK627" s="27"/>
      <c r="CL627" s="27"/>
      <c r="CM627" s="27"/>
      <c r="CN627" s="27"/>
      <c r="CO627" s="27"/>
      <c r="CP627" s="27"/>
      <c r="CQ627" s="27"/>
      <c r="CR627" s="27"/>
      <c r="CS627" s="27"/>
      <c r="CT627" s="27"/>
      <c r="CU627" s="27"/>
      <c r="CV627" s="27"/>
      <c r="CW627" s="27"/>
      <c r="CX627" s="27"/>
      <c r="CY627" s="27"/>
      <c r="CZ627" s="27"/>
      <c r="DA627" s="27"/>
      <c r="DB627" s="27"/>
      <c r="DC627" s="27"/>
      <c r="DD627" s="27"/>
      <c r="DE627" s="27"/>
      <c r="DF627" s="27"/>
      <c r="DG627" s="27"/>
      <c r="DH627" s="27"/>
      <c r="DI627" s="27"/>
      <c r="DJ627" s="27"/>
      <c r="DK627" s="27"/>
      <c r="DL627" s="27"/>
      <c r="DM627" s="27"/>
      <c r="DN627" s="27"/>
    </row>
    <row r="628" spans="1:118" x14ac:dyDescent="0.2">
      <c r="A628" s="27"/>
      <c r="B628" s="27"/>
      <c r="C628" s="27"/>
      <c r="D628" s="27"/>
      <c r="E628" s="27"/>
      <c r="F628" s="27"/>
      <c r="G628" s="27"/>
      <c r="H628" s="27"/>
      <c r="I628" s="27"/>
      <c r="J628" s="27"/>
      <c r="K628" s="27"/>
      <c r="L628" s="27"/>
      <c r="M628" s="27"/>
      <c r="N628" s="27"/>
      <c r="O628" s="27"/>
      <c r="P628" s="27"/>
      <c r="Q628" s="27"/>
      <c r="R628" s="27"/>
      <c r="S628" s="27"/>
      <c r="T628" s="27"/>
      <c r="U628" s="27"/>
      <c r="V628" s="27"/>
      <c r="W628" s="27"/>
      <c r="X628" s="27"/>
      <c r="Y628" s="27"/>
      <c r="Z628" s="27"/>
      <c r="AA628" s="27"/>
      <c r="AB628" s="27"/>
      <c r="AC628" s="27"/>
      <c r="AD628" s="27"/>
      <c r="AE628" s="27"/>
      <c r="AF628" s="27"/>
      <c r="AG628" s="27"/>
      <c r="AH628" s="27"/>
      <c r="AI628" s="27"/>
      <c r="AJ628" s="27"/>
      <c r="AK628" s="27"/>
      <c r="AL628" s="27"/>
      <c r="AM628" s="27"/>
      <c r="AN628" s="27"/>
      <c r="AO628" s="27"/>
      <c r="AP628" s="27"/>
      <c r="AQ628" s="27"/>
      <c r="AR628" s="27"/>
      <c r="AS628" s="27"/>
      <c r="AT628" s="27"/>
      <c r="AU628" s="27"/>
      <c r="AV628" s="27"/>
      <c r="AW628" s="27"/>
      <c r="AX628" s="27"/>
      <c r="AY628" s="27"/>
      <c r="AZ628" s="27"/>
      <c r="BA628" s="27"/>
      <c r="BB628" s="27"/>
      <c r="BC628" s="27"/>
      <c r="BD628" s="27"/>
      <c r="BE628" s="27"/>
      <c r="BF628" s="27"/>
      <c r="BG628" s="27"/>
      <c r="BH628" s="27"/>
      <c r="BI628" s="27"/>
      <c r="BJ628" s="27"/>
      <c r="BK628" s="27"/>
      <c r="BL628" s="27"/>
      <c r="BM628" s="27"/>
      <c r="BN628" s="27"/>
      <c r="BO628" s="27"/>
      <c r="BP628" s="27"/>
      <c r="BQ628" s="27"/>
      <c r="BR628" s="27"/>
      <c r="BS628" s="27"/>
      <c r="BT628" s="27"/>
      <c r="BU628" s="27"/>
      <c r="BV628" s="27"/>
      <c r="BW628" s="27"/>
      <c r="BX628" s="27"/>
      <c r="BY628" s="27"/>
      <c r="BZ628" s="27"/>
      <c r="CA628" s="27"/>
      <c r="CB628" s="27"/>
      <c r="CC628" s="27"/>
      <c r="CD628" s="27"/>
      <c r="CE628" s="27"/>
      <c r="CF628" s="27"/>
      <c r="CG628" s="27"/>
      <c r="CH628" s="27"/>
      <c r="CI628" s="27"/>
      <c r="CJ628" s="27"/>
      <c r="CK628" s="27"/>
      <c r="CL628" s="27"/>
      <c r="CM628" s="27"/>
      <c r="CN628" s="27"/>
      <c r="CO628" s="27"/>
      <c r="CP628" s="27"/>
      <c r="CQ628" s="27"/>
      <c r="CR628" s="27"/>
      <c r="CS628" s="27"/>
      <c r="CT628" s="27"/>
      <c r="CU628" s="27"/>
      <c r="CV628" s="27"/>
      <c r="CW628" s="27"/>
      <c r="CX628" s="27"/>
      <c r="CY628" s="27"/>
      <c r="CZ628" s="27"/>
      <c r="DA628" s="27"/>
      <c r="DB628" s="27"/>
      <c r="DC628" s="27"/>
      <c r="DD628" s="27"/>
      <c r="DE628" s="27"/>
      <c r="DF628" s="27"/>
      <c r="DG628" s="27"/>
      <c r="DH628" s="27"/>
      <c r="DI628" s="27"/>
      <c r="DJ628" s="27"/>
      <c r="DK628" s="27"/>
      <c r="DL628" s="27"/>
      <c r="DM628" s="27"/>
      <c r="DN628" s="27"/>
    </row>
    <row r="629" spans="1:118" x14ac:dyDescent="0.2">
      <c r="A629" s="27"/>
      <c r="B629" s="27"/>
      <c r="C629" s="27"/>
      <c r="D629" s="27"/>
      <c r="E629" s="27"/>
      <c r="F629" s="27"/>
      <c r="G629" s="27"/>
      <c r="H629" s="27"/>
      <c r="I629" s="27"/>
      <c r="J629" s="27"/>
      <c r="K629" s="27"/>
      <c r="L629" s="27"/>
      <c r="M629" s="27"/>
      <c r="N629" s="27"/>
      <c r="O629" s="27"/>
      <c r="P629" s="27"/>
      <c r="Q629" s="27"/>
      <c r="R629" s="27"/>
      <c r="S629" s="27"/>
      <c r="T629" s="27"/>
      <c r="U629" s="27"/>
      <c r="V629" s="27"/>
      <c r="W629" s="27"/>
      <c r="X629" s="27"/>
      <c r="Y629" s="27"/>
      <c r="Z629" s="27"/>
      <c r="AA629" s="27"/>
      <c r="AB629" s="27"/>
      <c r="AC629" s="27"/>
      <c r="AD629" s="27"/>
      <c r="AE629" s="27"/>
      <c r="AF629" s="27"/>
      <c r="AG629" s="27"/>
      <c r="AH629" s="27"/>
      <c r="AI629" s="27"/>
      <c r="AJ629" s="27"/>
      <c r="AK629" s="27"/>
      <c r="AL629" s="27"/>
      <c r="AM629" s="27"/>
      <c r="AN629" s="27"/>
      <c r="AO629" s="27"/>
      <c r="AP629" s="27"/>
      <c r="AQ629" s="27"/>
      <c r="AR629" s="27"/>
      <c r="AS629" s="27"/>
      <c r="AT629" s="27"/>
      <c r="AU629" s="27"/>
      <c r="AV629" s="27"/>
      <c r="AW629" s="27"/>
      <c r="AX629" s="27"/>
      <c r="AY629" s="27"/>
      <c r="AZ629" s="27"/>
      <c r="BA629" s="27"/>
      <c r="BB629" s="27"/>
      <c r="BC629" s="27"/>
      <c r="BD629" s="27"/>
      <c r="BE629" s="27"/>
      <c r="BF629" s="27"/>
      <c r="BG629" s="27"/>
      <c r="BH629" s="27"/>
      <c r="BI629" s="27"/>
      <c r="BJ629" s="27"/>
      <c r="BK629" s="27"/>
      <c r="BL629" s="27"/>
      <c r="BM629" s="27"/>
      <c r="BN629" s="27"/>
      <c r="BO629" s="27"/>
      <c r="BP629" s="27"/>
      <c r="BQ629" s="27"/>
      <c r="BR629" s="27"/>
      <c r="BS629" s="27"/>
      <c r="BT629" s="27"/>
      <c r="BU629" s="27"/>
      <c r="BV629" s="27"/>
      <c r="BW629" s="27"/>
      <c r="BX629" s="27"/>
      <c r="BY629" s="27"/>
      <c r="BZ629" s="27"/>
      <c r="CA629" s="27"/>
      <c r="CB629" s="27"/>
      <c r="CC629" s="27"/>
      <c r="CD629" s="27"/>
      <c r="CE629" s="27"/>
      <c r="CF629" s="27"/>
      <c r="CG629" s="27"/>
      <c r="CH629" s="27"/>
      <c r="CI629" s="27"/>
      <c r="CJ629" s="27"/>
      <c r="CK629" s="27"/>
      <c r="CL629" s="27"/>
      <c r="CM629" s="27"/>
      <c r="CN629" s="27"/>
      <c r="CO629" s="27"/>
      <c r="CP629" s="27"/>
      <c r="CQ629" s="27"/>
      <c r="CR629" s="27"/>
      <c r="CS629" s="27"/>
      <c r="CT629" s="27"/>
      <c r="CU629" s="27"/>
      <c r="CV629" s="27"/>
      <c r="CW629" s="27"/>
      <c r="CX629" s="27"/>
      <c r="CY629" s="27"/>
      <c r="CZ629" s="27"/>
      <c r="DA629" s="27"/>
      <c r="DB629" s="27"/>
      <c r="DC629" s="27"/>
      <c r="DD629" s="27"/>
      <c r="DE629" s="27"/>
      <c r="DF629" s="27"/>
      <c r="DG629" s="27"/>
      <c r="DH629" s="27"/>
      <c r="DI629" s="27"/>
      <c r="DJ629" s="27"/>
      <c r="DK629" s="27"/>
      <c r="DL629" s="27"/>
      <c r="DM629" s="27"/>
      <c r="DN629" s="27"/>
    </row>
    <row r="630" spans="1:118" x14ac:dyDescent="0.2">
      <c r="A630" s="27"/>
      <c r="B630" s="27"/>
      <c r="C630" s="27"/>
      <c r="D630" s="27"/>
      <c r="E630" s="27"/>
      <c r="F630" s="27"/>
      <c r="G630" s="27"/>
      <c r="H630" s="27"/>
      <c r="I630" s="27"/>
      <c r="J630" s="27"/>
      <c r="K630" s="27"/>
      <c r="L630" s="27"/>
      <c r="M630" s="27"/>
      <c r="N630" s="27"/>
      <c r="O630" s="27"/>
      <c r="P630" s="27"/>
      <c r="Q630" s="27"/>
      <c r="R630" s="27"/>
      <c r="S630" s="27"/>
      <c r="T630" s="27"/>
      <c r="U630" s="27"/>
      <c r="V630" s="27"/>
      <c r="W630" s="27"/>
      <c r="X630" s="27"/>
      <c r="Y630" s="27"/>
      <c r="Z630" s="27"/>
      <c r="AA630" s="27"/>
      <c r="AB630" s="27"/>
      <c r="AC630" s="27"/>
      <c r="AD630" s="27"/>
      <c r="AE630" s="27"/>
      <c r="AF630" s="27"/>
      <c r="AG630" s="27"/>
      <c r="AH630" s="27"/>
      <c r="AI630" s="27"/>
      <c r="AJ630" s="27"/>
      <c r="AK630" s="27"/>
      <c r="AL630" s="27"/>
      <c r="AM630" s="27"/>
      <c r="AN630" s="27"/>
      <c r="AO630" s="27"/>
      <c r="AP630" s="27"/>
      <c r="AQ630" s="27"/>
      <c r="AR630" s="27"/>
      <c r="AS630" s="27"/>
      <c r="AT630" s="27"/>
      <c r="AU630" s="27"/>
      <c r="AV630" s="27"/>
      <c r="AW630" s="27"/>
      <c r="AX630" s="27"/>
      <c r="AY630" s="27"/>
      <c r="AZ630" s="27"/>
      <c r="BA630" s="27"/>
      <c r="BB630" s="27"/>
      <c r="BC630" s="27"/>
      <c r="BD630" s="27"/>
      <c r="BE630" s="27"/>
      <c r="BF630" s="27"/>
      <c r="BG630" s="27"/>
      <c r="BH630" s="27"/>
      <c r="BI630" s="27"/>
      <c r="BJ630" s="27"/>
      <c r="BK630" s="27"/>
      <c r="BL630" s="27"/>
      <c r="BM630" s="27"/>
      <c r="BN630" s="27"/>
      <c r="BO630" s="27"/>
      <c r="BP630" s="27"/>
      <c r="BQ630" s="27"/>
      <c r="BR630" s="27"/>
      <c r="BS630" s="27"/>
      <c r="BT630" s="27"/>
      <c r="BU630" s="27"/>
      <c r="BV630" s="27"/>
      <c r="BW630" s="27"/>
      <c r="BX630" s="27"/>
      <c r="BY630" s="27"/>
      <c r="BZ630" s="27"/>
      <c r="CA630" s="27"/>
      <c r="CB630" s="27"/>
      <c r="CC630" s="27"/>
      <c r="CD630" s="27"/>
      <c r="CE630" s="27"/>
      <c r="CF630" s="27"/>
      <c r="CG630" s="27"/>
      <c r="CH630" s="27"/>
      <c r="CI630" s="27"/>
      <c r="CJ630" s="27"/>
      <c r="CK630" s="27"/>
      <c r="CL630" s="27"/>
      <c r="CM630" s="27"/>
      <c r="CN630" s="27"/>
      <c r="CO630" s="27"/>
      <c r="CP630" s="27"/>
      <c r="CQ630" s="27"/>
      <c r="CR630" s="27"/>
      <c r="CS630" s="27"/>
      <c r="CT630" s="27"/>
      <c r="CU630" s="27"/>
      <c r="CV630" s="27"/>
      <c r="CW630" s="27"/>
      <c r="CX630" s="27"/>
      <c r="CY630" s="27"/>
      <c r="CZ630" s="27"/>
      <c r="DA630" s="27"/>
      <c r="DB630" s="27"/>
      <c r="DC630" s="27"/>
      <c r="DD630" s="27"/>
      <c r="DE630" s="27"/>
      <c r="DF630" s="27"/>
      <c r="DG630" s="27"/>
      <c r="DH630" s="27"/>
      <c r="DI630" s="27"/>
      <c r="DJ630" s="27"/>
      <c r="DK630" s="27"/>
      <c r="DL630" s="27"/>
      <c r="DM630" s="27"/>
      <c r="DN630" s="27"/>
    </row>
    <row r="631" spans="1:118" x14ac:dyDescent="0.2">
      <c r="A631" s="27"/>
      <c r="B631" s="27"/>
      <c r="C631" s="27"/>
      <c r="D631" s="27"/>
      <c r="E631" s="27"/>
      <c r="F631" s="27"/>
      <c r="G631" s="27"/>
      <c r="H631" s="27"/>
      <c r="I631" s="27"/>
      <c r="J631" s="27"/>
      <c r="K631" s="27"/>
      <c r="L631" s="27"/>
      <c r="M631" s="27"/>
      <c r="N631" s="27"/>
      <c r="O631" s="27"/>
      <c r="P631" s="27"/>
      <c r="Q631" s="27"/>
      <c r="R631" s="27"/>
      <c r="S631" s="27"/>
      <c r="T631" s="27"/>
      <c r="U631" s="27"/>
      <c r="V631" s="27"/>
      <c r="W631" s="27"/>
      <c r="X631" s="27"/>
      <c r="Y631" s="27"/>
      <c r="Z631" s="27"/>
      <c r="AA631" s="27"/>
      <c r="AB631" s="27"/>
      <c r="AC631" s="27"/>
      <c r="AD631" s="27"/>
      <c r="AE631" s="27"/>
      <c r="AF631" s="27"/>
      <c r="AG631" s="27"/>
      <c r="AH631" s="27"/>
      <c r="AI631" s="27"/>
      <c r="AJ631" s="27"/>
      <c r="AK631" s="27"/>
      <c r="AL631" s="27"/>
      <c r="AM631" s="27"/>
      <c r="AN631" s="27"/>
      <c r="AO631" s="27"/>
      <c r="AP631" s="27"/>
      <c r="AQ631" s="27"/>
      <c r="AR631" s="27"/>
      <c r="AS631" s="27"/>
      <c r="AT631" s="27"/>
      <c r="AU631" s="27"/>
      <c r="AV631" s="27"/>
      <c r="AW631" s="27"/>
      <c r="AX631" s="27"/>
      <c r="AY631" s="27"/>
      <c r="AZ631" s="27"/>
      <c r="BA631" s="27"/>
      <c r="BB631" s="27"/>
      <c r="BC631" s="27"/>
      <c r="BD631" s="27"/>
      <c r="BE631" s="27"/>
      <c r="BF631" s="27"/>
      <c r="BG631" s="27"/>
      <c r="BH631" s="27"/>
      <c r="BI631" s="27"/>
      <c r="BJ631" s="27"/>
      <c r="BK631" s="27"/>
      <c r="BL631" s="27"/>
      <c r="BM631" s="27"/>
      <c r="BN631" s="27"/>
      <c r="BO631" s="27"/>
      <c r="BP631" s="27"/>
      <c r="BQ631" s="27"/>
      <c r="BR631" s="27"/>
      <c r="BS631" s="27"/>
      <c r="BT631" s="27"/>
      <c r="BU631" s="27"/>
      <c r="BV631" s="27"/>
      <c r="BW631" s="27"/>
      <c r="BX631" s="27"/>
      <c r="BY631" s="27"/>
      <c r="BZ631" s="27"/>
      <c r="CA631" s="27"/>
      <c r="CB631" s="27"/>
      <c r="CC631" s="27"/>
      <c r="CD631" s="27"/>
      <c r="CE631" s="27"/>
      <c r="CF631" s="27"/>
      <c r="CG631" s="27"/>
      <c r="CH631" s="27"/>
      <c r="CI631" s="27"/>
      <c r="CJ631" s="27"/>
      <c r="CK631" s="27"/>
      <c r="CL631" s="27"/>
      <c r="CM631" s="27"/>
      <c r="CN631" s="27"/>
      <c r="CO631" s="27"/>
      <c r="CP631" s="27"/>
      <c r="CQ631" s="27"/>
      <c r="CR631" s="27"/>
      <c r="CS631" s="27"/>
      <c r="CT631" s="27"/>
      <c r="CU631" s="27"/>
      <c r="CV631" s="27"/>
      <c r="CW631" s="27"/>
      <c r="CX631" s="27"/>
      <c r="CY631" s="27"/>
      <c r="CZ631" s="27"/>
      <c r="DA631" s="27"/>
      <c r="DB631" s="27"/>
      <c r="DC631" s="27"/>
      <c r="DD631" s="27"/>
      <c r="DE631" s="27"/>
      <c r="DF631" s="27"/>
      <c r="DG631" s="27"/>
      <c r="DH631" s="27"/>
      <c r="DI631" s="27"/>
      <c r="DJ631" s="27"/>
      <c r="DK631" s="27"/>
      <c r="DL631" s="27"/>
      <c r="DM631" s="27"/>
      <c r="DN631" s="27"/>
    </row>
    <row r="632" spans="1:118" x14ac:dyDescent="0.2">
      <c r="A632" s="27"/>
      <c r="B632" s="27"/>
      <c r="C632" s="27"/>
      <c r="D632" s="27"/>
      <c r="E632" s="27"/>
      <c r="F632" s="27"/>
      <c r="G632" s="27"/>
      <c r="H632" s="27"/>
      <c r="I632" s="27"/>
      <c r="J632" s="27"/>
      <c r="K632" s="27"/>
      <c r="L632" s="27"/>
      <c r="M632" s="27"/>
      <c r="N632" s="27"/>
      <c r="O632" s="27"/>
      <c r="P632" s="27"/>
      <c r="Q632" s="27"/>
      <c r="R632" s="27"/>
      <c r="S632" s="27"/>
      <c r="T632" s="27"/>
      <c r="U632" s="27"/>
      <c r="V632" s="27"/>
      <c r="W632" s="27"/>
      <c r="X632" s="27"/>
      <c r="Y632" s="27"/>
      <c r="Z632" s="27"/>
      <c r="AA632" s="27"/>
      <c r="AB632" s="27"/>
      <c r="AC632" s="27"/>
      <c r="AD632" s="27"/>
      <c r="AE632" s="27"/>
      <c r="AF632" s="27"/>
      <c r="AG632" s="27"/>
      <c r="AH632" s="27"/>
      <c r="AI632" s="27"/>
      <c r="AJ632" s="27"/>
      <c r="AK632" s="27"/>
      <c r="AL632" s="27"/>
      <c r="AM632" s="27"/>
      <c r="AN632" s="27"/>
      <c r="AO632" s="27"/>
      <c r="AP632" s="27"/>
      <c r="AQ632" s="27"/>
      <c r="AR632" s="27"/>
      <c r="AS632" s="27"/>
      <c r="AT632" s="27"/>
      <c r="AU632" s="27"/>
      <c r="AV632" s="27"/>
      <c r="AW632" s="27"/>
      <c r="AX632" s="27"/>
      <c r="AY632" s="27"/>
      <c r="AZ632" s="27"/>
      <c r="BA632" s="27"/>
      <c r="BB632" s="27"/>
      <c r="BC632" s="27"/>
      <c r="BD632" s="27"/>
      <c r="BE632" s="27"/>
      <c r="BF632" s="27"/>
      <c r="BG632" s="27"/>
      <c r="BH632" s="27"/>
      <c r="BI632" s="27"/>
      <c r="BJ632" s="27"/>
      <c r="BK632" s="27"/>
      <c r="BL632" s="27"/>
      <c r="BM632" s="27"/>
      <c r="BN632" s="27"/>
      <c r="BO632" s="27"/>
      <c r="BP632" s="27"/>
      <c r="BQ632" s="27"/>
      <c r="BR632" s="27"/>
      <c r="BS632" s="27"/>
      <c r="BT632" s="27"/>
      <c r="BU632" s="27"/>
      <c r="BV632" s="27"/>
      <c r="BW632" s="27"/>
      <c r="BX632" s="27"/>
      <c r="BY632" s="27"/>
      <c r="BZ632" s="27"/>
      <c r="CA632" s="27"/>
      <c r="CB632" s="27"/>
      <c r="CC632" s="27"/>
      <c r="CD632" s="27"/>
      <c r="CE632" s="27"/>
      <c r="CF632" s="27"/>
      <c r="CG632" s="27"/>
      <c r="CH632" s="27"/>
      <c r="CI632" s="27"/>
      <c r="CJ632" s="27"/>
      <c r="CK632" s="27"/>
      <c r="CL632" s="27"/>
      <c r="CM632" s="27"/>
      <c r="CN632" s="27"/>
      <c r="CO632" s="27"/>
      <c r="CP632" s="27"/>
      <c r="CQ632" s="27"/>
      <c r="CR632" s="27"/>
      <c r="CS632" s="27"/>
      <c r="CT632" s="27"/>
      <c r="CU632" s="27"/>
      <c r="CV632" s="27"/>
      <c r="CW632" s="27"/>
      <c r="CX632" s="27"/>
      <c r="CY632" s="27"/>
      <c r="CZ632" s="27"/>
      <c r="DA632" s="27"/>
      <c r="DB632" s="27"/>
      <c r="DC632" s="27"/>
      <c r="DD632" s="27"/>
      <c r="DE632" s="27"/>
      <c r="DF632" s="27"/>
      <c r="DG632" s="27"/>
      <c r="DH632" s="27"/>
      <c r="DI632" s="27"/>
      <c r="DJ632" s="27"/>
      <c r="DK632" s="27"/>
      <c r="DL632" s="27"/>
      <c r="DM632" s="27"/>
      <c r="DN632" s="27"/>
    </row>
    <row r="633" spans="1:118" x14ac:dyDescent="0.2">
      <c r="A633" s="27"/>
      <c r="B633" s="27"/>
      <c r="C633" s="27"/>
      <c r="D633" s="27"/>
      <c r="E633" s="27"/>
      <c r="F633" s="27"/>
      <c r="G633" s="27"/>
      <c r="H633" s="27"/>
      <c r="I633" s="27"/>
      <c r="J633" s="27"/>
      <c r="K633" s="27"/>
      <c r="L633" s="27"/>
      <c r="M633" s="27"/>
      <c r="N633" s="27"/>
      <c r="O633" s="27"/>
      <c r="P633" s="27"/>
      <c r="Q633" s="27"/>
      <c r="R633" s="27"/>
      <c r="S633" s="27"/>
      <c r="T633" s="27"/>
      <c r="U633" s="27"/>
      <c r="V633" s="27"/>
      <c r="W633" s="27"/>
      <c r="X633" s="27"/>
      <c r="Y633" s="27"/>
      <c r="Z633" s="27"/>
      <c r="AA633" s="27"/>
      <c r="AB633" s="27"/>
      <c r="AC633" s="27"/>
      <c r="AD633" s="27"/>
      <c r="AE633" s="27"/>
      <c r="AF633" s="27"/>
      <c r="AG633" s="27"/>
      <c r="AH633" s="27"/>
      <c r="AI633" s="27"/>
      <c r="AJ633" s="27"/>
      <c r="AK633" s="27"/>
      <c r="AL633" s="27"/>
      <c r="AM633" s="27"/>
      <c r="AN633" s="27"/>
      <c r="AO633" s="27"/>
      <c r="AP633" s="27"/>
      <c r="AQ633" s="27"/>
      <c r="AR633" s="27"/>
      <c r="AS633" s="27"/>
      <c r="AT633" s="27"/>
      <c r="AU633" s="27"/>
      <c r="AV633" s="27"/>
      <c r="AW633" s="27"/>
      <c r="AX633" s="27"/>
      <c r="AY633" s="27"/>
      <c r="AZ633" s="27"/>
      <c r="BA633" s="27"/>
      <c r="BB633" s="27"/>
      <c r="BC633" s="27"/>
      <c r="BD633" s="27"/>
      <c r="BE633" s="27"/>
      <c r="BF633" s="27"/>
      <c r="BG633" s="27"/>
      <c r="BH633" s="27"/>
      <c r="BI633" s="27"/>
      <c r="BJ633" s="27"/>
      <c r="BK633" s="27"/>
      <c r="BL633" s="27"/>
      <c r="BM633" s="27"/>
      <c r="BN633" s="27"/>
      <c r="BO633" s="27"/>
      <c r="BP633" s="27"/>
      <c r="BQ633" s="27"/>
      <c r="BR633" s="27"/>
      <c r="BS633" s="27"/>
      <c r="BT633" s="27"/>
      <c r="BU633" s="27"/>
      <c r="BV633" s="27"/>
      <c r="BW633" s="27"/>
      <c r="BX633" s="27"/>
      <c r="BY633" s="27"/>
      <c r="BZ633" s="27"/>
      <c r="CA633" s="27"/>
      <c r="CB633" s="27"/>
      <c r="CC633" s="27"/>
      <c r="CD633" s="27"/>
      <c r="CE633" s="27"/>
      <c r="CF633" s="27"/>
      <c r="CG633" s="27"/>
      <c r="CH633" s="27"/>
      <c r="CI633" s="27"/>
      <c r="CJ633" s="27"/>
      <c r="CK633" s="27"/>
      <c r="CL633" s="27"/>
      <c r="CM633" s="27"/>
      <c r="CN633" s="27"/>
      <c r="CO633" s="27"/>
      <c r="CP633" s="27"/>
      <c r="CQ633" s="27"/>
      <c r="CR633" s="27"/>
      <c r="CS633" s="27"/>
      <c r="CT633" s="27"/>
      <c r="CU633" s="27"/>
      <c r="CV633" s="27"/>
      <c r="CW633" s="27"/>
      <c r="CX633" s="27"/>
      <c r="CY633" s="27"/>
      <c r="CZ633" s="27"/>
      <c r="DA633" s="27"/>
      <c r="DB633" s="27"/>
      <c r="DC633" s="27"/>
      <c r="DD633" s="27"/>
      <c r="DE633" s="27"/>
      <c r="DF633" s="27"/>
      <c r="DG633" s="27"/>
      <c r="DH633" s="27"/>
      <c r="DI633" s="27"/>
      <c r="DJ633" s="27"/>
      <c r="DK633" s="27"/>
      <c r="DL633" s="27"/>
      <c r="DM633" s="27"/>
      <c r="DN633" s="27"/>
    </row>
    <row r="634" spans="1:118" x14ac:dyDescent="0.2">
      <c r="A634" s="27"/>
      <c r="B634" s="27"/>
      <c r="C634" s="27"/>
      <c r="D634" s="27"/>
      <c r="E634" s="27"/>
      <c r="F634" s="27"/>
      <c r="G634" s="27"/>
      <c r="H634" s="27"/>
      <c r="I634" s="27"/>
      <c r="J634" s="27"/>
      <c r="K634" s="27"/>
      <c r="L634" s="27"/>
      <c r="M634" s="27"/>
      <c r="N634" s="27"/>
      <c r="O634" s="27"/>
      <c r="P634" s="27"/>
      <c r="Q634" s="27"/>
      <c r="R634" s="27"/>
      <c r="S634" s="27"/>
      <c r="T634" s="27"/>
      <c r="U634" s="27"/>
      <c r="V634" s="27"/>
      <c r="W634" s="27"/>
      <c r="X634" s="27"/>
      <c r="Y634" s="27"/>
      <c r="Z634" s="27"/>
      <c r="AA634" s="27"/>
      <c r="AB634" s="27"/>
      <c r="AC634" s="27"/>
      <c r="AD634" s="27"/>
      <c r="AE634" s="27"/>
      <c r="AF634" s="27"/>
      <c r="AG634" s="27"/>
      <c r="AH634" s="27"/>
      <c r="AI634" s="27"/>
      <c r="AJ634" s="27"/>
      <c r="AK634" s="27"/>
      <c r="AL634" s="27"/>
      <c r="AM634" s="27"/>
      <c r="AN634" s="27"/>
      <c r="AO634" s="27"/>
      <c r="AP634" s="27"/>
      <c r="AQ634" s="27"/>
      <c r="AR634" s="27"/>
      <c r="AS634" s="27"/>
      <c r="AT634" s="27"/>
      <c r="AU634" s="27"/>
      <c r="AV634" s="27"/>
      <c r="AW634" s="27"/>
      <c r="AX634" s="27"/>
      <c r="AY634" s="27"/>
      <c r="AZ634" s="27"/>
      <c r="BA634" s="27"/>
      <c r="BB634" s="27"/>
      <c r="BC634" s="27"/>
      <c r="BD634" s="27"/>
      <c r="BE634" s="27"/>
      <c r="BF634" s="27"/>
      <c r="BG634" s="27"/>
      <c r="BH634" s="27"/>
      <c r="BI634" s="27"/>
      <c r="BJ634" s="27"/>
      <c r="BK634" s="27"/>
      <c r="BL634" s="27"/>
      <c r="BM634" s="27"/>
      <c r="BN634" s="27"/>
      <c r="BO634" s="27"/>
      <c r="BP634" s="27"/>
      <c r="BQ634" s="27"/>
      <c r="BR634" s="27"/>
      <c r="BS634" s="27"/>
      <c r="BT634" s="27"/>
      <c r="BU634" s="27"/>
      <c r="BV634" s="27"/>
      <c r="BW634" s="27"/>
      <c r="BX634" s="27"/>
      <c r="BY634" s="27"/>
      <c r="BZ634" s="27"/>
      <c r="CA634" s="27"/>
      <c r="CB634" s="27"/>
      <c r="CC634" s="27"/>
      <c r="CD634" s="27"/>
      <c r="CE634" s="27"/>
      <c r="CF634" s="27"/>
      <c r="CG634" s="27"/>
      <c r="CH634" s="27"/>
      <c r="CI634" s="27"/>
      <c r="CJ634" s="27"/>
      <c r="CK634" s="27"/>
      <c r="CL634" s="27"/>
      <c r="CM634" s="27"/>
      <c r="CN634" s="27"/>
      <c r="CO634" s="27"/>
      <c r="CP634" s="27"/>
      <c r="CQ634" s="27"/>
      <c r="CR634" s="27"/>
      <c r="CS634" s="27"/>
      <c r="CT634" s="27"/>
      <c r="CU634" s="27"/>
      <c r="CV634" s="27"/>
      <c r="CW634" s="27"/>
      <c r="CX634" s="27"/>
      <c r="CY634" s="27"/>
      <c r="CZ634" s="27"/>
      <c r="DA634" s="27"/>
      <c r="DB634" s="27"/>
      <c r="DC634" s="27"/>
      <c r="DD634" s="27"/>
      <c r="DE634" s="27"/>
      <c r="DF634" s="27"/>
      <c r="DG634" s="27"/>
      <c r="DH634" s="27"/>
      <c r="DI634" s="27"/>
      <c r="DJ634" s="27"/>
      <c r="DK634" s="27"/>
      <c r="DL634" s="27"/>
      <c r="DM634" s="27"/>
      <c r="DN634" s="27"/>
    </row>
    <row r="635" spans="1:118" x14ac:dyDescent="0.2">
      <c r="A635" s="27"/>
      <c r="B635" s="27"/>
      <c r="C635" s="27"/>
      <c r="D635" s="27"/>
      <c r="E635" s="27"/>
      <c r="F635" s="27"/>
      <c r="G635" s="27"/>
      <c r="H635" s="27"/>
      <c r="I635" s="27"/>
      <c r="J635" s="27"/>
      <c r="K635" s="27"/>
      <c r="L635" s="27"/>
      <c r="M635" s="27"/>
      <c r="N635" s="27"/>
      <c r="O635" s="27"/>
      <c r="P635" s="27"/>
      <c r="Q635" s="27"/>
      <c r="R635" s="27"/>
      <c r="S635" s="27"/>
      <c r="T635" s="27"/>
      <c r="U635" s="27"/>
      <c r="V635" s="27"/>
      <c r="W635" s="27"/>
      <c r="X635" s="27"/>
      <c r="Y635" s="27"/>
      <c r="Z635" s="27"/>
      <c r="AA635" s="27"/>
      <c r="AB635" s="27"/>
      <c r="AC635" s="27"/>
      <c r="AD635" s="27"/>
      <c r="AE635" s="27"/>
      <c r="AF635" s="27"/>
      <c r="AG635" s="27"/>
      <c r="AH635" s="27"/>
      <c r="AI635" s="27"/>
      <c r="AJ635" s="27"/>
      <c r="AK635" s="27"/>
      <c r="AL635" s="27"/>
      <c r="AM635" s="27"/>
      <c r="AN635" s="27"/>
      <c r="AO635" s="27"/>
      <c r="AP635" s="27"/>
      <c r="AQ635" s="27"/>
      <c r="AR635" s="27"/>
      <c r="AS635" s="27"/>
      <c r="AT635" s="27"/>
      <c r="AU635" s="27"/>
      <c r="AV635" s="27"/>
      <c r="AW635" s="27"/>
      <c r="AX635" s="27"/>
      <c r="AY635" s="27"/>
      <c r="AZ635" s="27"/>
      <c r="BA635" s="27"/>
      <c r="BB635" s="27"/>
      <c r="BC635" s="27"/>
      <c r="BD635" s="27"/>
      <c r="BE635" s="27"/>
      <c r="BF635" s="27"/>
      <c r="BG635" s="27"/>
      <c r="BH635" s="27"/>
      <c r="BI635" s="27"/>
      <c r="BJ635" s="27"/>
      <c r="BK635" s="27"/>
      <c r="BL635" s="27"/>
      <c r="BM635" s="27"/>
      <c r="BN635" s="27"/>
      <c r="BO635" s="27"/>
      <c r="BP635" s="27"/>
      <c r="BQ635" s="27"/>
      <c r="BR635" s="27"/>
      <c r="BS635" s="27"/>
      <c r="BT635" s="27"/>
      <c r="BU635" s="27"/>
      <c r="BV635" s="27"/>
      <c r="BW635" s="27"/>
      <c r="BX635" s="27"/>
      <c r="BY635" s="27"/>
      <c r="BZ635" s="27"/>
      <c r="CA635" s="27"/>
      <c r="CB635" s="27"/>
      <c r="CC635" s="27"/>
      <c r="CD635" s="27"/>
      <c r="CE635" s="27"/>
      <c r="CF635" s="27"/>
      <c r="CG635" s="27"/>
      <c r="CH635" s="27"/>
      <c r="CI635" s="27"/>
      <c r="CJ635" s="27"/>
      <c r="CK635" s="27"/>
      <c r="CL635" s="27"/>
      <c r="CM635" s="27"/>
      <c r="CN635" s="27"/>
      <c r="CO635" s="27"/>
      <c r="CP635" s="27"/>
      <c r="CQ635" s="27"/>
      <c r="CR635" s="27"/>
      <c r="CS635" s="27"/>
      <c r="CT635" s="27"/>
      <c r="CU635" s="27"/>
      <c r="CV635" s="27"/>
      <c r="CW635" s="27"/>
      <c r="CX635" s="27"/>
      <c r="CY635" s="27"/>
      <c r="CZ635" s="27"/>
      <c r="DA635" s="27"/>
      <c r="DB635" s="27"/>
      <c r="DC635" s="27"/>
      <c r="DD635" s="27"/>
      <c r="DE635" s="27"/>
      <c r="DF635" s="27"/>
      <c r="DG635" s="27"/>
      <c r="DH635" s="27"/>
      <c r="DI635" s="27"/>
      <c r="DJ635" s="27"/>
      <c r="DK635" s="27"/>
      <c r="DL635" s="27"/>
      <c r="DM635" s="27"/>
      <c r="DN635" s="27"/>
    </row>
    <row r="636" spans="1:118" x14ac:dyDescent="0.2">
      <c r="A636" s="27"/>
      <c r="B636" s="27"/>
      <c r="C636" s="27"/>
      <c r="D636" s="27"/>
      <c r="E636" s="27"/>
      <c r="F636" s="27"/>
      <c r="G636" s="27"/>
      <c r="H636" s="27"/>
      <c r="I636" s="27"/>
      <c r="J636" s="27"/>
      <c r="K636" s="27"/>
      <c r="L636" s="27"/>
      <c r="M636" s="27"/>
      <c r="N636" s="27"/>
      <c r="O636" s="27"/>
      <c r="P636" s="27"/>
      <c r="Q636" s="27"/>
      <c r="R636" s="27"/>
      <c r="S636" s="27"/>
      <c r="T636" s="27"/>
      <c r="U636" s="27"/>
      <c r="V636" s="27"/>
      <c r="W636" s="27"/>
      <c r="X636" s="27"/>
      <c r="Y636" s="27"/>
      <c r="Z636" s="27"/>
      <c r="AA636" s="27"/>
      <c r="AB636" s="27"/>
      <c r="AC636" s="27"/>
      <c r="AD636" s="27"/>
      <c r="AE636" s="27"/>
      <c r="AF636" s="27"/>
      <c r="AG636" s="27"/>
      <c r="AH636" s="27"/>
      <c r="AI636" s="27"/>
      <c r="AJ636" s="27"/>
      <c r="AK636" s="27"/>
      <c r="AL636" s="27"/>
      <c r="AM636" s="27"/>
      <c r="AN636" s="27"/>
      <c r="AO636" s="27"/>
      <c r="AP636" s="27"/>
      <c r="AQ636" s="27"/>
      <c r="AR636" s="27"/>
      <c r="AS636" s="27"/>
      <c r="AT636" s="27"/>
      <c r="AU636" s="27"/>
      <c r="AV636" s="27"/>
      <c r="AW636" s="27"/>
      <c r="AX636" s="27"/>
      <c r="AY636" s="27"/>
      <c r="AZ636" s="27"/>
      <c r="BA636" s="27"/>
      <c r="BB636" s="27"/>
      <c r="BC636" s="27"/>
      <c r="BD636" s="27"/>
      <c r="BE636" s="27"/>
      <c r="BF636" s="27"/>
      <c r="BG636" s="27"/>
      <c r="BH636" s="27"/>
      <c r="BI636" s="27"/>
      <c r="BJ636" s="27"/>
      <c r="BK636" s="27"/>
      <c r="BL636" s="27"/>
      <c r="BM636" s="27"/>
      <c r="BN636" s="27"/>
      <c r="BO636" s="27"/>
      <c r="BP636" s="27"/>
      <c r="BQ636" s="27"/>
      <c r="BR636" s="27"/>
      <c r="BS636" s="27"/>
      <c r="BT636" s="27"/>
      <c r="BU636" s="27"/>
      <c r="BV636" s="27"/>
      <c r="BW636" s="27"/>
      <c r="BX636" s="27"/>
      <c r="BY636" s="27"/>
      <c r="BZ636" s="27"/>
      <c r="CA636" s="27"/>
      <c r="CB636" s="27"/>
      <c r="CC636" s="27"/>
      <c r="CD636" s="27"/>
      <c r="CE636" s="27"/>
      <c r="CF636" s="27"/>
      <c r="CG636" s="27"/>
      <c r="CH636" s="27"/>
      <c r="CI636" s="27"/>
      <c r="CJ636" s="27"/>
      <c r="CK636" s="27"/>
      <c r="CL636" s="27"/>
      <c r="CM636" s="27"/>
      <c r="CN636" s="27"/>
      <c r="CO636" s="27"/>
      <c r="CP636" s="27"/>
      <c r="CQ636" s="27"/>
      <c r="CR636" s="27"/>
      <c r="CS636" s="27"/>
      <c r="CT636" s="27"/>
      <c r="CU636" s="27"/>
      <c r="CV636" s="27"/>
      <c r="CW636" s="27"/>
      <c r="CX636" s="27"/>
      <c r="CY636" s="27"/>
      <c r="CZ636" s="27"/>
      <c r="DA636" s="27"/>
      <c r="DB636" s="27"/>
      <c r="DC636" s="27"/>
      <c r="DD636" s="27"/>
      <c r="DE636" s="27"/>
      <c r="DF636" s="27"/>
      <c r="DG636" s="27"/>
      <c r="DH636" s="27"/>
      <c r="DI636" s="27"/>
      <c r="DJ636" s="27"/>
      <c r="DK636" s="27"/>
      <c r="DL636" s="27"/>
      <c r="DM636" s="27"/>
      <c r="DN636" s="27"/>
    </row>
    <row r="637" spans="1:118" x14ac:dyDescent="0.2">
      <c r="A637" s="27"/>
      <c r="B637" s="27"/>
      <c r="C637" s="27"/>
      <c r="D637" s="27"/>
      <c r="E637" s="27"/>
      <c r="F637" s="27"/>
      <c r="G637" s="27"/>
      <c r="H637" s="27"/>
      <c r="I637" s="27"/>
      <c r="J637" s="27"/>
      <c r="K637" s="27"/>
      <c r="L637" s="27"/>
      <c r="M637" s="27"/>
      <c r="N637" s="27"/>
      <c r="O637" s="27"/>
      <c r="P637" s="27"/>
      <c r="Q637" s="27"/>
      <c r="R637" s="27"/>
      <c r="S637" s="27"/>
      <c r="T637" s="27"/>
      <c r="U637" s="27"/>
      <c r="V637" s="27"/>
      <c r="W637" s="27"/>
      <c r="X637" s="27"/>
      <c r="Y637" s="27"/>
      <c r="Z637" s="27"/>
      <c r="AA637" s="27"/>
      <c r="AB637" s="27"/>
      <c r="AC637" s="27"/>
      <c r="AD637" s="27"/>
      <c r="AE637" s="27"/>
      <c r="AF637" s="27"/>
      <c r="AG637" s="27"/>
      <c r="AH637" s="27"/>
      <c r="AI637" s="27"/>
      <c r="AJ637" s="27"/>
      <c r="AK637" s="27"/>
      <c r="AL637" s="27"/>
      <c r="AM637" s="27"/>
      <c r="AN637" s="27"/>
      <c r="AO637" s="27"/>
      <c r="AP637" s="27"/>
      <c r="AQ637" s="27"/>
      <c r="AR637" s="27"/>
      <c r="AS637" s="27"/>
      <c r="AT637" s="27"/>
      <c r="AU637" s="27"/>
      <c r="AV637" s="27"/>
      <c r="AW637" s="27"/>
      <c r="AX637" s="27"/>
      <c r="AY637" s="27"/>
      <c r="AZ637" s="27"/>
      <c r="BA637" s="27"/>
      <c r="BB637" s="27"/>
      <c r="BC637" s="27"/>
      <c r="BD637" s="27"/>
      <c r="BE637" s="27"/>
      <c r="BF637" s="27"/>
      <c r="BG637" s="27"/>
      <c r="BH637" s="27"/>
      <c r="BI637" s="27"/>
      <c r="BJ637" s="27"/>
      <c r="BK637" s="27"/>
      <c r="BL637" s="27"/>
      <c r="BM637" s="27"/>
      <c r="BN637" s="27"/>
      <c r="BO637" s="27"/>
      <c r="BP637" s="27"/>
      <c r="BQ637" s="27"/>
      <c r="BR637" s="27"/>
      <c r="BS637" s="27"/>
      <c r="BT637" s="27"/>
      <c r="BU637" s="27"/>
      <c r="BV637" s="27"/>
      <c r="BW637" s="27"/>
      <c r="BX637" s="27"/>
      <c r="BY637" s="27"/>
      <c r="BZ637" s="27"/>
      <c r="CA637" s="27"/>
      <c r="CB637" s="27"/>
      <c r="CC637" s="27"/>
      <c r="CD637" s="27"/>
      <c r="CE637" s="27"/>
      <c r="CF637" s="27"/>
      <c r="CG637" s="27"/>
      <c r="CH637" s="27"/>
      <c r="CI637" s="27"/>
      <c r="CJ637" s="27"/>
      <c r="CK637" s="27"/>
      <c r="CL637" s="27"/>
      <c r="CM637" s="27"/>
      <c r="CN637" s="27"/>
      <c r="CO637" s="27"/>
      <c r="CP637" s="27"/>
      <c r="CQ637" s="27"/>
      <c r="CR637" s="27"/>
      <c r="CS637" s="27"/>
      <c r="CT637" s="27"/>
      <c r="CU637" s="27"/>
      <c r="CV637" s="27"/>
      <c r="CW637" s="27"/>
      <c r="CX637" s="27"/>
      <c r="CY637" s="27"/>
      <c r="CZ637" s="27"/>
      <c r="DA637" s="27"/>
      <c r="DB637" s="27"/>
      <c r="DC637" s="27"/>
      <c r="DD637" s="27"/>
      <c r="DE637" s="27"/>
      <c r="DF637" s="27"/>
      <c r="DG637" s="27"/>
      <c r="DH637" s="27"/>
      <c r="DI637" s="27"/>
      <c r="DJ637" s="27"/>
      <c r="DK637" s="27"/>
      <c r="DL637" s="27"/>
      <c r="DM637" s="27"/>
      <c r="DN637" s="27"/>
    </row>
    <row r="638" spans="1:118" x14ac:dyDescent="0.2">
      <c r="A638" s="27"/>
      <c r="B638" s="27"/>
      <c r="C638" s="27"/>
      <c r="D638" s="27"/>
      <c r="E638" s="27"/>
      <c r="F638" s="27"/>
      <c r="G638" s="27"/>
      <c r="H638" s="27"/>
      <c r="I638" s="27"/>
      <c r="J638" s="27"/>
      <c r="K638" s="27"/>
      <c r="L638" s="27"/>
      <c r="M638" s="27"/>
      <c r="N638" s="27"/>
      <c r="O638" s="27"/>
      <c r="P638" s="27"/>
      <c r="Q638" s="27"/>
      <c r="R638" s="27"/>
      <c r="S638" s="27"/>
      <c r="T638" s="27"/>
      <c r="U638" s="27"/>
      <c r="V638" s="27"/>
      <c r="W638" s="27"/>
      <c r="X638" s="27"/>
      <c r="Y638" s="27"/>
      <c r="Z638" s="27"/>
      <c r="AA638" s="27"/>
      <c r="AB638" s="27"/>
      <c r="AC638" s="27"/>
      <c r="AD638" s="27"/>
      <c r="AE638" s="27"/>
      <c r="AF638" s="27"/>
      <c r="AG638" s="27"/>
      <c r="AH638" s="27"/>
      <c r="AI638" s="27"/>
      <c r="AJ638" s="27"/>
      <c r="AK638" s="27"/>
      <c r="AL638" s="27"/>
      <c r="AM638" s="27"/>
      <c r="AN638" s="27"/>
      <c r="AO638" s="27"/>
      <c r="AP638" s="27"/>
      <c r="AQ638" s="27"/>
      <c r="AR638" s="27"/>
      <c r="AS638" s="27"/>
      <c r="AT638" s="27"/>
      <c r="AU638" s="27"/>
      <c r="AV638" s="27"/>
      <c r="AW638" s="27"/>
      <c r="AX638" s="27"/>
      <c r="AY638" s="27"/>
      <c r="AZ638" s="27"/>
      <c r="BA638" s="27"/>
      <c r="BB638" s="27"/>
      <c r="BC638" s="27"/>
      <c r="BD638" s="27"/>
      <c r="BE638" s="27"/>
      <c r="BF638" s="27"/>
      <c r="BG638" s="27"/>
      <c r="BH638" s="27"/>
      <c r="BI638" s="27"/>
      <c r="BJ638" s="27"/>
      <c r="BK638" s="27"/>
      <c r="BL638" s="27"/>
      <c r="BM638" s="27"/>
      <c r="BN638" s="27"/>
      <c r="BO638" s="27"/>
      <c r="BP638" s="27"/>
      <c r="BQ638" s="27"/>
      <c r="BR638" s="27"/>
      <c r="BS638" s="27"/>
      <c r="BT638" s="27"/>
      <c r="BU638" s="27"/>
      <c r="BV638" s="27"/>
      <c r="BW638" s="27"/>
      <c r="BX638" s="27"/>
      <c r="BY638" s="27"/>
      <c r="BZ638" s="27"/>
      <c r="CA638" s="27"/>
      <c r="CB638" s="27"/>
      <c r="CC638" s="27"/>
      <c r="CD638" s="27"/>
      <c r="CE638" s="27"/>
      <c r="CF638" s="27"/>
      <c r="CG638" s="27"/>
      <c r="CH638" s="27"/>
      <c r="CI638" s="27"/>
      <c r="CJ638" s="27"/>
      <c r="CK638" s="27"/>
      <c r="CL638" s="27"/>
      <c r="CM638" s="27"/>
      <c r="CN638" s="27"/>
      <c r="CO638" s="27"/>
      <c r="CP638" s="27"/>
      <c r="CQ638" s="27"/>
      <c r="CR638" s="27"/>
      <c r="CS638" s="27"/>
      <c r="CT638" s="27"/>
      <c r="CU638" s="27"/>
      <c r="CV638" s="27"/>
      <c r="CW638" s="27"/>
      <c r="CX638" s="27"/>
      <c r="CY638" s="27"/>
      <c r="CZ638" s="27"/>
      <c r="DA638" s="27"/>
      <c r="DB638" s="27"/>
      <c r="DC638" s="27"/>
      <c r="DD638" s="27"/>
      <c r="DE638" s="27"/>
      <c r="DF638" s="27"/>
      <c r="DG638" s="27"/>
      <c r="DH638" s="27"/>
      <c r="DI638" s="27"/>
      <c r="DJ638" s="27"/>
      <c r="DK638" s="27"/>
      <c r="DL638" s="27"/>
      <c r="DM638" s="27"/>
      <c r="DN638" s="27"/>
    </row>
    <row r="639" spans="1:118" x14ac:dyDescent="0.2">
      <c r="A639" s="27"/>
      <c r="B639" s="27"/>
      <c r="C639" s="27"/>
      <c r="D639" s="27"/>
      <c r="E639" s="27"/>
      <c r="F639" s="27"/>
      <c r="G639" s="27"/>
      <c r="H639" s="27"/>
      <c r="I639" s="27"/>
      <c r="J639" s="27"/>
      <c r="K639" s="27"/>
      <c r="L639" s="27"/>
      <c r="M639" s="27"/>
      <c r="N639" s="27"/>
      <c r="O639" s="27"/>
      <c r="P639" s="27"/>
      <c r="Q639" s="27"/>
      <c r="R639" s="27"/>
      <c r="S639" s="27"/>
      <c r="T639" s="27"/>
      <c r="U639" s="27"/>
      <c r="V639" s="27"/>
      <c r="W639" s="27"/>
      <c r="X639" s="27"/>
      <c r="Y639" s="27"/>
      <c r="Z639" s="27"/>
      <c r="AA639" s="27"/>
      <c r="AB639" s="27"/>
      <c r="AC639" s="27"/>
      <c r="AD639" s="27"/>
      <c r="AE639" s="27"/>
      <c r="AF639" s="27"/>
      <c r="AG639" s="27"/>
      <c r="AH639" s="27"/>
      <c r="AI639" s="27"/>
      <c r="AJ639" s="27"/>
      <c r="AK639" s="27"/>
      <c r="AL639" s="27"/>
      <c r="AM639" s="27"/>
      <c r="AN639" s="27"/>
      <c r="AO639" s="27"/>
      <c r="AP639" s="27"/>
      <c r="AQ639" s="27"/>
      <c r="AR639" s="27"/>
      <c r="AS639" s="27"/>
      <c r="AT639" s="27"/>
      <c r="AU639" s="27"/>
      <c r="AV639" s="27"/>
      <c r="AW639" s="27"/>
      <c r="AX639" s="27"/>
      <c r="AY639" s="27"/>
      <c r="AZ639" s="27"/>
      <c r="BA639" s="27"/>
      <c r="BB639" s="27"/>
      <c r="BC639" s="27"/>
      <c r="BD639" s="27"/>
      <c r="BE639" s="27"/>
      <c r="BF639" s="27"/>
      <c r="BG639" s="27"/>
      <c r="BH639" s="27"/>
      <c r="BI639" s="27"/>
      <c r="BJ639" s="27"/>
      <c r="BK639" s="27"/>
      <c r="BL639" s="27"/>
      <c r="BM639" s="27"/>
      <c r="BN639" s="27"/>
      <c r="BO639" s="27"/>
      <c r="BP639" s="27"/>
      <c r="BQ639" s="27"/>
      <c r="BR639" s="27"/>
      <c r="BS639" s="27"/>
      <c r="BT639" s="27"/>
      <c r="BU639" s="27"/>
      <c r="BV639" s="27"/>
      <c r="BW639" s="27"/>
      <c r="BX639" s="27"/>
      <c r="BY639" s="27"/>
      <c r="BZ639" s="27"/>
      <c r="CA639" s="27"/>
      <c r="CB639" s="27"/>
      <c r="CC639" s="27"/>
      <c r="CD639" s="27"/>
      <c r="CE639" s="27"/>
      <c r="CF639" s="27"/>
      <c r="CG639" s="27"/>
      <c r="CH639" s="27"/>
      <c r="CI639" s="27"/>
      <c r="CJ639" s="27"/>
      <c r="CK639" s="27"/>
      <c r="CL639" s="27"/>
      <c r="CM639" s="27"/>
      <c r="CN639" s="27"/>
      <c r="CO639" s="27"/>
      <c r="CP639" s="27"/>
      <c r="CQ639" s="27"/>
      <c r="CR639" s="27"/>
      <c r="CS639" s="27"/>
      <c r="CT639" s="27"/>
      <c r="CU639" s="27"/>
      <c r="CV639" s="27"/>
      <c r="CW639" s="27"/>
      <c r="CX639" s="27"/>
      <c r="CY639" s="27"/>
      <c r="CZ639" s="27"/>
      <c r="DA639" s="27"/>
      <c r="DB639" s="27"/>
      <c r="DC639" s="27"/>
      <c r="DD639" s="27"/>
      <c r="DE639" s="27"/>
      <c r="DF639" s="27"/>
      <c r="DG639" s="27"/>
      <c r="DH639" s="27"/>
      <c r="DI639" s="27"/>
      <c r="DJ639" s="27"/>
      <c r="DK639" s="27"/>
      <c r="DL639" s="27"/>
      <c r="DM639" s="27"/>
      <c r="DN639" s="27"/>
    </row>
    <row r="640" spans="1:118" x14ac:dyDescent="0.2">
      <c r="A640" s="27"/>
      <c r="B640" s="27"/>
      <c r="C640" s="27"/>
      <c r="D640" s="27"/>
      <c r="E640" s="27"/>
      <c r="F640" s="27"/>
      <c r="G640" s="27"/>
      <c r="H640" s="27"/>
      <c r="I640" s="27"/>
      <c r="J640" s="27"/>
      <c r="K640" s="27"/>
      <c r="L640" s="27"/>
      <c r="M640" s="27"/>
      <c r="N640" s="27"/>
      <c r="O640" s="27"/>
      <c r="P640" s="27"/>
      <c r="Q640" s="27"/>
      <c r="R640" s="27"/>
      <c r="S640" s="27"/>
      <c r="T640" s="27"/>
      <c r="U640" s="27"/>
      <c r="V640" s="27"/>
      <c r="W640" s="27"/>
      <c r="X640" s="27"/>
      <c r="Y640" s="27"/>
      <c r="Z640" s="27"/>
      <c r="AA640" s="27"/>
      <c r="AB640" s="27"/>
      <c r="AC640" s="27"/>
      <c r="AD640" s="27"/>
      <c r="AE640" s="27"/>
      <c r="AF640" s="27"/>
      <c r="AG640" s="27"/>
      <c r="AH640" s="27"/>
      <c r="AI640" s="27"/>
      <c r="AJ640" s="27"/>
      <c r="AK640" s="27"/>
      <c r="AL640" s="27"/>
      <c r="AM640" s="27"/>
      <c r="AN640" s="27"/>
      <c r="AO640" s="27"/>
      <c r="AP640" s="27"/>
      <c r="AQ640" s="27"/>
      <c r="AR640" s="27"/>
      <c r="AS640" s="27"/>
      <c r="AT640" s="27"/>
      <c r="AU640" s="27"/>
      <c r="AV640" s="27"/>
      <c r="AW640" s="27"/>
      <c r="AX640" s="27"/>
      <c r="AY640" s="27"/>
      <c r="AZ640" s="27"/>
      <c r="BA640" s="27"/>
      <c r="BB640" s="27"/>
      <c r="BC640" s="27"/>
      <c r="BD640" s="27"/>
      <c r="BE640" s="27"/>
      <c r="BF640" s="27"/>
      <c r="BG640" s="27"/>
      <c r="BH640" s="27"/>
      <c r="BI640" s="27"/>
      <c r="BJ640" s="27"/>
      <c r="BK640" s="27"/>
      <c r="BL640" s="27"/>
      <c r="BM640" s="27"/>
      <c r="BN640" s="27"/>
      <c r="BO640" s="27"/>
      <c r="BP640" s="27"/>
      <c r="BQ640" s="27"/>
      <c r="BR640" s="27"/>
      <c r="BS640" s="27"/>
      <c r="BT640" s="27"/>
      <c r="BU640" s="27"/>
      <c r="BV640" s="27"/>
      <c r="BW640" s="27"/>
      <c r="BX640" s="27"/>
      <c r="BY640" s="27"/>
      <c r="BZ640" s="27"/>
      <c r="CA640" s="27"/>
      <c r="CB640" s="27"/>
      <c r="CC640" s="27"/>
      <c r="CD640" s="27"/>
      <c r="CE640" s="27"/>
      <c r="CF640" s="27"/>
      <c r="CG640" s="27"/>
      <c r="CH640" s="27"/>
      <c r="CI640" s="27"/>
      <c r="CJ640" s="27"/>
      <c r="CK640" s="27"/>
      <c r="CL640" s="27"/>
      <c r="CM640" s="27"/>
      <c r="CN640" s="27"/>
      <c r="CO640" s="27"/>
      <c r="CP640" s="27"/>
      <c r="CQ640" s="27"/>
      <c r="CR640" s="27"/>
      <c r="CS640" s="27"/>
      <c r="CT640" s="27"/>
      <c r="CU640" s="27"/>
      <c r="CV640" s="27"/>
      <c r="CW640" s="27"/>
      <c r="CX640" s="27"/>
      <c r="CY640" s="27"/>
      <c r="CZ640" s="27"/>
      <c r="DA640" s="27"/>
      <c r="DB640" s="27"/>
      <c r="DC640" s="27"/>
      <c r="DD640" s="27"/>
      <c r="DE640" s="27"/>
      <c r="DF640" s="27"/>
      <c r="DG640" s="27"/>
      <c r="DH640" s="27"/>
      <c r="DI640" s="27"/>
      <c r="DJ640" s="27"/>
      <c r="DK640" s="27"/>
      <c r="DL640" s="27"/>
      <c r="DM640" s="27"/>
      <c r="DN640" s="27"/>
    </row>
    <row r="641" spans="1:118" x14ac:dyDescent="0.2">
      <c r="A641" s="27"/>
      <c r="B641" s="27"/>
      <c r="C641" s="27"/>
      <c r="D641" s="27"/>
      <c r="E641" s="27"/>
      <c r="F641" s="27"/>
      <c r="G641" s="27"/>
      <c r="H641" s="27"/>
      <c r="I641" s="27"/>
      <c r="J641" s="27"/>
      <c r="K641" s="27"/>
      <c r="L641" s="27"/>
      <c r="M641" s="27"/>
      <c r="N641" s="27"/>
      <c r="O641" s="27"/>
      <c r="P641" s="27"/>
      <c r="Q641" s="27"/>
      <c r="R641" s="27"/>
      <c r="S641" s="27"/>
      <c r="T641" s="27"/>
      <c r="U641" s="27"/>
      <c r="V641" s="27"/>
      <c r="W641" s="27"/>
      <c r="X641" s="27"/>
      <c r="Y641" s="27"/>
      <c r="Z641" s="27"/>
      <c r="AA641" s="27"/>
      <c r="AB641" s="27"/>
      <c r="AC641" s="27"/>
      <c r="AD641" s="27"/>
      <c r="AE641" s="27"/>
      <c r="AF641" s="27"/>
      <c r="AG641" s="27"/>
      <c r="AH641" s="27"/>
      <c r="AI641" s="27"/>
      <c r="AJ641" s="27"/>
      <c r="AK641" s="27"/>
      <c r="AL641" s="27"/>
      <c r="AM641" s="27"/>
      <c r="AN641" s="27"/>
      <c r="AO641" s="27"/>
      <c r="AP641" s="27"/>
      <c r="AQ641" s="27"/>
      <c r="AR641" s="27"/>
      <c r="AS641" s="27"/>
      <c r="AT641" s="27"/>
      <c r="AU641" s="27"/>
      <c r="AV641" s="27"/>
      <c r="AW641" s="27"/>
      <c r="AX641" s="27"/>
      <c r="AY641" s="27"/>
      <c r="AZ641" s="27"/>
      <c r="BA641" s="27"/>
      <c r="BB641" s="27"/>
      <c r="BC641" s="27"/>
      <c r="BD641" s="27"/>
      <c r="BE641" s="27"/>
      <c r="BF641" s="27"/>
      <c r="BG641" s="27"/>
      <c r="BH641" s="27"/>
      <c r="BI641" s="27"/>
      <c r="BJ641" s="27"/>
      <c r="BK641" s="27"/>
      <c r="BL641" s="27"/>
      <c r="BM641" s="27"/>
      <c r="BN641" s="27"/>
      <c r="BO641" s="27"/>
      <c r="BP641" s="27"/>
      <c r="BQ641" s="27"/>
      <c r="BR641" s="27"/>
      <c r="BS641" s="27"/>
      <c r="BT641" s="27"/>
      <c r="BU641" s="27"/>
      <c r="BV641" s="27"/>
      <c r="BW641" s="27"/>
      <c r="BX641" s="27"/>
      <c r="BY641" s="27"/>
      <c r="BZ641" s="27"/>
      <c r="CA641" s="27"/>
      <c r="CB641" s="27"/>
      <c r="CC641" s="27"/>
      <c r="CD641" s="27"/>
      <c r="CE641" s="27"/>
      <c r="CF641" s="27"/>
      <c r="CG641" s="27"/>
      <c r="CH641" s="27"/>
      <c r="CI641" s="27"/>
      <c r="CJ641" s="27"/>
      <c r="CK641" s="27"/>
      <c r="CL641" s="27"/>
      <c r="CM641" s="27"/>
      <c r="CN641" s="27"/>
      <c r="CO641" s="27"/>
      <c r="CP641" s="27"/>
      <c r="CQ641" s="27"/>
      <c r="CR641" s="27"/>
      <c r="CS641" s="27"/>
      <c r="CT641" s="27"/>
      <c r="CU641" s="27"/>
      <c r="CV641" s="27"/>
      <c r="CW641" s="27"/>
      <c r="CX641" s="27"/>
      <c r="CY641" s="27"/>
      <c r="CZ641" s="27"/>
      <c r="DA641" s="27"/>
      <c r="DB641" s="27"/>
      <c r="DC641" s="27"/>
      <c r="DD641" s="27"/>
      <c r="DE641" s="27"/>
      <c r="DF641" s="27"/>
      <c r="DG641" s="27"/>
      <c r="DH641" s="27"/>
      <c r="DI641" s="27"/>
      <c r="DJ641" s="27"/>
      <c r="DK641" s="27"/>
      <c r="DL641" s="27"/>
      <c r="DM641" s="27"/>
      <c r="DN641" s="27"/>
    </row>
    <row r="642" spans="1:118" x14ac:dyDescent="0.2">
      <c r="A642" s="27"/>
      <c r="B642" s="27"/>
      <c r="C642" s="27"/>
      <c r="D642" s="27"/>
      <c r="E642" s="27"/>
      <c r="F642" s="27"/>
      <c r="G642" s="27"/>
      <c r="H642" s="27"/>
      <c r="I642" s="27"/>
      <c r="J642" s="27"/>
      <c r="K642" s="27"/>
      <c r="L642" s="27"/>
      <c r="M642" s="27"/>
      <c r="N642" s="27"/>
      <c r="O642" s="27"/>
      <c r="P642" s="27"/>
      <c r="Q642" s="27"/>
      <c r="R642" s="27"/>
      <c r="S642" s="27"/>
      <c r="T642" s="27"/>
      <c r="U642" s="27"/>
      <c r="V642" s="27"/>
      <c r="W642" s="27"/>
      <c r="X642" s="27"/>
      <c r="Y642" s="27"/>
      <c r="Z642" s="27"/>
      <c r="AA642" s="27"/>
      <c r="AB642" s="27"/>
      <c r="AC642" s="27"/>
      <c r="AD642" s="27"/>
      <c r="AE642" s="27"/>
      <c r="AF642" s="27"/>
      <c r="AG642" s="27"/>
      <c r="AH642" s="27"/>
      <c r="AI642" s="27"/>
      <c r="AJ642" s="27"/>
      <c r="AK642" s="27"/>
      <c r="AL642" s="27"/>
      <c r="AM642" s="27"/>
      <c r="AN642" s="27"/>
      <c r="AO642" s="27"/>
      <c r="AP642" s="27"/>
      <c r="AQ642" s="27"/>
      <c r="AR642" s="27"/>
      <c r="AS642" s="27"/>
      <c r="AT642" s="27"/>
      <c r="AU642" s="27"/>
      <c r="AV642" s="27"/>
      <c r="AW642" s="27"/>
      <c r="AX642" s="27"/>
      <c r="AY642" s="27"/>
      <c r="AZ642" s="27"/>
      <c r="BA642" s="27"/>
      <c r="BB642" s="27"/>
      <c r="BC642" s="27"/>
      <c r="BD642" s="27"/>
      <c r="BE642" s="27"/>
      <c r="BF642" s="27"/>
      <c r="BG642" s="27"/>
      <c r="BH642" s="27"/>
      <c r="BI642" s="27"/>
      <c r="BJ642" s="27"/>
      <c r="BK642" s="27"/>
      <c r="BL642" s="27"/>
      <c r="BM642" s="27"/>
      <c r="BN642" s="27"/>
      <c r="BO642" s="27"/>
      <c r="BP642" s="27"/>
      <c r="BQ642" s="27"/>
      <c r="BR642" s="27"/>
      <c r="BS642" s="27"/>
      <c r="BT642" s="27"/>
      <c r="BU642" s="27"/>
      <c r="BV642" s="27"/>
      <c r="BW642" s="27"/>
      <c r="BX642" s="27"/>
      <c r="BY642" s="27"/>
      <c r="BZ642" s="27"/>
      <c r="CA642" s="27"/>
      <c r="CB642" s="27"/>
      <c r="CC642" s="27"/>
      <c r="CD642" s="27"/>
      <c r="CE642" s="27"/>
      <c r="CF642" s="27"/>
      <c r="CG642" s="27"/>
      <c r="CH642" s="27"/>
      <c r="CI642" s="27"/>
      <c r="CJ642" s="27"/>
      <c r="CK642" s="27"/>
      <c r="CL642" s="27"/>
      <c r="CM642" s="27"/>
      <c r="CN642" s="27"/>
      <c r="CO642" s="27"/>
      <c r="CP642" s="27"/>
      <c r="CQ642" s="27"/>
      <c r="CR642" s="27"/>
      <c r="CS642" s="27"/>
      <c r="CT642" s="27"/>
      <c r="CU642" s="27"/>
      <c r="CV642" s="27"/>
      <c r="CW642" s="27"/>
      <c r="CX642" s="27"/>
      <c r="CY642" s="27"/>
      <c r="CZ642" s="27"/>
      <c r="DA642" s="27"/>
      <c r="DB642" s="27"/>
      <c r="DC642" s="27"/>
      <c r="DD642" s="27"/>
      <c r="DE642" s="27"/>
      <c r="DF642" s="27"/>
      <c r="DG642" s="27"/>
      <c r="DH642" s="27"/>
      <c r="DI642" s="27"/>
      <c r="DJ642" s="27"/>
      <c r="DK642" s="27"/>
      <c r="DL642" s="27"/>
      <c r="DM642" s="27"/>
      <c r="DN642" s="27"/>
    </row>
    <row r="643" spans="1:118" x14ac:dyDescent="0.2">
      <c r="A643" s="27"/>
      <c r="B643" s="27"/>
      <c r="C643" s="27"/>
      <c r="D643" s="27"/>
      <c r="E643" s="27"/>
      <c r="F643" s="27"/>
      <c r="G643" s="27"/>
      <c r="H643" s="27"/>
      <c r="I643" s="27"/>
      <c r="J643" s="27"/>
      <c r="K643" s="27"/>
      <c r="L643" s="27"/>
      <c r="M643" s="27"/>
      <c r="N643" s="27"/>
      <c r="O643" s="27"/>
      <c r="P643" s="27"/>
      <c r="Q643" s="27"/>
      <c r="R643" s="27"/>
      <c r="S643" s="27"/>
      <c r="T643" s="27"/>
      <c r="U643" s="27"/>
      <c r="V643" s="27"/>
      <c r="W643" s="27"/>
      <c r="X643" s="27"/>
      <c r="Y643" s="27"/>
      <c r="Z643" s="27"/>
      <c r="AA643" s="27"/>
      <c r="AB643" s="27"/>
      <c r="AC643" s="27"/>
      <c r="AD643" s="27"/>
      <c r="AE643" s="27"/>
      <c r="AF643" s="27"/>
      <c r="AG643" s="27"/>
      <c r="AH643" s="27"/>
      <c r="AI643" s="27"/>
      <c r="AJ643" s="27"/>
      <c r="AK643" s="27"/>
      <c r="AL643" s="27"/>
      <c r="AM643" s="27"/>
      <c r="AN643" s="27"/>
      <c r="AO643" s="27"/>
      <c r="AP643" s="27"/>
      <c r="AQ643" s="27"/>
      <c r="AR643" s="27"/>
      <c r="AS643" s="27"/>
      <c r="AT643" s="27"/>
      <c r="AU643" s="27"/>
      <c r="AV643" s="27"/>
      <c r="AW643" s="27"/>
      <c r="AX643" s="27"/>
      <c r="AY643" s="27"/>
      <c r="AZ643" s="27"/>
      <c r="BA643" s="27"/>
      <c r="BB643" s="27"/>
      <c r="BC643" s="27"/>
      <c r="BD643" s="27"/>
      <c r="BE643" s="27"/>
      <c r="BF643" s="27"/>
      <c r="BG643" s="27"/>
      <c r="BH643" s="27"/>
      <c r="BI643" s="27"/>
      <c r="BJ643" s="27"/>
      <c r="BK643" s="27"/>
      <c r="BL643" s="27"/>
      <c r="BM643" s="27"/>
      <c r="BN643" s="27"/>
      <c r="BO643" s="27"/>
      <c r="BP643" s="27"/>
      <c r="BQ643" s="27"/>
      <c r="BR643" s="27"/>
      <c r="BS643" s="27"/>
      <c r="BT643" s="27"/>
      <c r="BU643" s="27"/>
      <c r="BV643" s="27"/>
      <c r="BW643" s="27"/>
      <c r="BX643" s="27"/>
      <c r="BY643" s="27"/>
      <c r="BZ643" s="27"/>
      <c r="CA643" s="27"/>
      <c r="CB643" s="27"/>
      <c r="CC643" s="27"/>
      <c r="CD643" s="27"/>
      <c r="CE643" s="27"/>
      <c r="CF643" s="27"/>
      <c r="CG643" s="27"/>
      <c r="CH643" s="27"/>
      <c r="CI643" s="27"/>
      <c r="CJ643" s="27"/>
      <c r="CK643" s="27"/>
      <c r="CL643" s="27"/>
      <c r="CM643" s="27"/>
      <c r="CN643" s="27"/>
      <c r="CO643" s="27"/>
      <c r="CP643" s="27"/>
      <c r="CQ643" s="27"/>
      <c r="CR643" s="27"/>
      <c r="CS643" s="27"/>
      <c r="CT643" s="27"/>
      <c r="CU643" s="27"/>
      <c r="CV643" s="27"/>
      <c r="CW643" s="27"/>
      <c r="CX643" s="27"/>
      <c r="CY643" s="27"/>
      <c r="CZ643" s="27"/>
      <c r="DA643" s="27"/>
      <c r="DB643" s="27"/>
      <c r="DC643" s="27"/>
      <c r="DD643" s="27"/>
      <c r="DE643" s="27"/>
      <c r="DF643" s="27"/>
      <c r="DG643" s="27"/>
      <c r="DH643" s="27"/>
      <c r="DI643" s="27"/>
      <c r="DJ643" s="27"/>
      <c r="DK643" s="27"/>
      <c r="DL643" s="27"/>
      <c r="DM643" s="27"/>
      <c r="DN643" s="27"/>
    </row>
    <row r="644" spans="1:118" x14ac:dyDescent="0.2">
      <c r="A644" s="27"/>
      <c r="B644" s="27"/>
      <c r="C644" s="27"/>
      <c r="D644" s="27"/>
      <c r="E644" s="27"/>
      <c r="F644" s="27"/>
      <c r="G644" s="27"/>
      <c r="H644" s="27"/>
      <c r="I644" s="27"/>
      <c r="J644" s="27"/>
      <c r="K644" s="27"/>
      <c r="L644" s="27"/>
      <c r="M644" s="27"/>
      <c r="N644" s="27"/>
      <c r="O644" s="27"/>
      <c r="P644" s="27"/>
      <c r="Q644" s="27"/>
      <c r="R644" s="27"/>
      <c r="S644" s="27"/>
      <c r="T644" s="27"/>
      <c r="U644" s="27"/>
      <c r="V644" s="27"/>
      <c r="W644" s="27"/>
      <c r="X644" s="27"/>
      <c r="Y644" s="27"/>
      <c r="Z644" s="27"/>
      <c r="AA644" s="27"/>
      <c r="AB644" s="27"/>
      <c r="AC644" s="27"/>
      <c r="AD644" s="27"/>
      <c r="AE644" s="27"/>
      <c r="AF644" s="27"/>
      <c r="AG644" s="27"/>
      <c r="AH644" s="27"/>
      <c r="AI644" s="27"/>
      <c r="AJ644" s="27"/>
      <c r="AK644" s="27"/>
      <c r="AL644" s="27"/>
      <c r="AM644" s="27"/>
      <c r="AN644" s="27"/>
      <c r="AO644" s="27"/>
      <c r="AP644" s="27"/>
      <c r="AQ644" s="27"/>
      <c r="AR644" s="27"/>
      <c r="AS644" s="27"/>
      <c r="AT644" s="27"/>
      <c r="AU644" s="27"/>
      <c r="AV644" s="27"/>
      <c r="AW644" s="27"/>
      <c r="AX644" s="27"/>
      <c r="AY644" s="27"/>
      <c r="AZ644" s="27"/>
      <c r="BA644" s="27"/>
      <c r="BB644" s="27"/>
      <c r="BC644" s="27"/>
      <c r="BD644" s="27"/>
      <c r="BE644" s="27"/>
      <c r="BF644" s="27"/>
      <c r="BG644" s="27"/>
      <c r="BH644" s="27"/>
      <c r="BI644" s="27"/>
      <c r="BJ644" s="27"/>
      <c r="BK644" s="27"/>
      <c r="BL644" s="27"/>
      <c r="BM644" s="27"/>
      <c r="BN644" s="27"/>
      <c r="BO644" s="27"/>
      <c r="BP644" s="27"/>
      <c r="BQ644" s="27"/>
      <c r="BR644" s="27"/>
      <c r="BS644" s="27"/>
      <c r="BT644" s="27"/>
      <c r="BU644" s="27"/>
      <c r="BV644" s="27"/>
      <c r="BW644" s="27"/>
      <c r="BX644" s="27"/>
      <c r="BY644" s="27"/>
      <c r="BZ644" s="27"/>
      <c r="CA644" s="27"/>
      <c r="CB644" s="27"/>
      <c r="CC644" s="27"/>
      <c r="CD644" s="27"/>
      <c r="CE644" s="27"/>
      <c r="CF644" s="27"/>
      <c r="CG644" s="27"/>
      <c r="CH644" s="27"/>
      <c r="CI644" s="27"/>
      <c r="CJ644" s="27"/>
      <c r="CK644" s="27"/>
      <c r="CL644" s="27"/>
      <c r="CM644" s="27"/>
      <c r="CN644" s="27"/>
      <c r="CO644" s="27"/>
      <c r="CP644" s="27"/>
      <c r="CQ644" s="27"/>
      <c r="CR644" s="27"/>
      <c r="CS644" s="27"/>
      <c r="CT644" s="27"/>
      <c r="CU644" s="27"/>
      <c r="CV644" s="27"/>
      <c r="CW644" s="27"/>
      <c r="CX644" s="27"/>
      <c r="CY644" s="27"/>
      <c r="CZ644" s="27"/>
      <c r="DA644" s="27"/>
      <c r="DB644" s="27"/>
      <c r="DC644" s="27"/>
      <c r="DD644" s="27"/>
      <c r="DE644" s="27"/>
      <c r="DF644" s="27"/>
      <c r="DG644" s="27"/>
      <c r="DH644" s="27"/>
      <c r="DI644" s="27"/>
      <c r="DJ644" s="27"/>
      <c r="DK644" s="27"/>
      <c r="DL644" s="27"/>
      <c r="DM644" s="27"/>
      <c r="DN644" s="27"/>
    </row>
    <row r="645" spans="1:118" x14ac:dyDescent="0.2">
      <c r="A645" s="27"/>
      <c r="B645" s="27"/>
      <c r="C645" s="27"/>
      <c r="D645" s="27"/>
      <c r="E645" s="27"/>
      <c r="F645" s="27"/>
      <c r="G645" s="27"/>
      <c r="H645" s="27"/>
      <c r="I645" s="27"/>
      <c r="J645" s="27"/>
      <c r="K645" s="27"/>
      <c r="L645" s="27"/>
      <c r="M645" s="27"/>
      <c r="N645" s="27"/>
      <c r="O645" s="27"/>
      <c r="P645" s="27"/>
      <c r="Q645" s="27"/>
      <c r="R645" s="27"/>
      <c r="S645" s="27"/>
      <c r="T645" s="27"/>
      <c r="U645" s="27"/>
      <c r="V645" s="27"/>
      <c r="W645" s="27"/>
      <c r="X645" s="27"/>
      <c r="Y645" s="27"/>
      <c r="Z645" s="27"/>
      <c r="AA645" s="27"/>
      <c r="AB645" s="27"/>
      <c r="AC645" s="27"/>
      <c r="AD645" s="27"/>
      <c r="AE645" s="27"/>
      <c r="AF645" s="27"/>
      <c r="AG645" s="27"/>
      <c r="AH645" s="27"/>
      <c r="AI645" s="27"/>
      <c r="AJ645" s="27"/>
      <c r="AK645" s="27"/>
      <c r="AL645" s="27"/>
      <c r="AM645" s="27"/>
      <c r="AN645" s="27"/>
      <c r="AO645" s="27"/>
      <c r="AP645" s="27"/>
      <c r="AQ645" s="27"/>
      <c r="AR645" s="27"/>
      <c r="AS645" s="27"/>
      <c r="AT645" s="27"/>
      <c r="AU645" s="27"/>
      <c r="AV645" s="27"/>
      <c r="AW645" s="27"/>
      <c r="AX645" s="27"/>
      <c r="AY645" s="27"/>
      <c r="AZ645" s="27"/>
      <c r="BA645" s="27"/>
      <c r="BB645" s="27"/>
      <c r="BC645" s="27"/>
      <c r="BD645" s="27"/>
      <c r="BE645" s="27"/>
      <c r="BF645" s="27"/>
      <c r="BG645" s="27"/>
      <c r="BH645" s="27"/>
      <c r="BI645" s="27"/>
      <c r="BJ645" s="27"/>
      <c r="BK645" s="27"/>
      <c r="BL645" s="27"/>
      <c r="BM645" s="27"/>
      <c r="BN645" s="27"/>
      <c r="BO645" s="27"/>
      <c r="BP645" s="27"/>
      <c r="BQ645" s="27"/>
      <c r="BR645" s="27"/>
      <c r="BS645" s="27"/>
      <c r="BT645" s="27"/>
      <c r="BU645" s="27"/>
      <c r="BV645" s="27"/>
      <c r="BW645" s="27"/>
      <c r="BX645" s="27"/>
      <c r="BY645" s="27"/>
      <c r="BZ645" s="27"/>
      <c r="CA645" s="27"/>
      <c r="CB645" s="27"/>
      <c r="CC645" s="27"/>
      <c r="CD645" s="27"/>
      <c r="CE645" s="27"/>
      <c r="CF645" s="27"/>
      <c r="CG645" s="27"/>
      <c r="CH645" s="27"/>
      <c r="CI645" s="27"/>
      <c r="CJ645" s="27"/>
      <c r="CK645" s="27"/>
      <c r="CL645" s="27"/>
      <c r="CM645" s="27"/>
      <c r="CN645" s="27"/>
      <c r="CO645" s="27"/>
      <c r="CP645" s="27"/>
      <c r="CQ645" s="27"/>
      <c r="CR645" s="27"/>
      <c r="CS645" s="27"/>
      <c r="CT645" s="27"/>
      <c r="CU645" s="27"/>
      <c r="CV645" s="27"/>
      <c r="CW645" s="27"/>
      <c r="CX645" s="27"/>
      <c r="CY645" s="27"/>
      <c r="CZ645" s="27"/>
      <c r="DA645" s="27"/>
      <c r="DB645" s="27"/>
      <c r="DC645" s="27"/>
      <c r="DD645" s="27"/>
      <c r="DE645" s="27"/>
      <c r="DF645" s="27"/>
      <c r="DG645" s="27"/>
      <c r="DH645" s="27"/>
      <c r="DI645" s="27"/>
      <c r="DJ645" s="27"/>
      <c r="DK645" s="27"/>
      <c r="DL645" s="27"/>
      <c r="DM645" s="27"/>
      <c r="DN645" s="27"/>
    </row>
    <row r="646" spans="1:118" x14ac:dyDescent="0.2">
      <c r="A646" s="27"/>
      <c r="B646" s="27"/>
      <c r="C646" s="27"/>
      <c r="D646" s="27"/>
      <c r="E646" s="27"/>
      <c r="F646" s="27"/>
      <c r="G646" s="27"/>
      <c r="H646" s="27"/>
      <c r="I646" s="27"/>
      <c r="J646" s="27"/>
      <c r="K646" s="27"/>
      <c r="L646" s="27"/>
      <c r="M646" s="27"/>
      <c r="N646" s="27"/>
      <c r="O646" s="27"/>
      <c r="P646" s="27"/>
      <c r="Q646" s="27"/>
      <c r="R646" s="27"/>
      <c r="S646" s="27"/>
      <c r="T646" s="27"/>
      <c r="U646" s="27"/>
      <c r="V646" s="27"/>
      <c r="W646" s="27"/>
      <c r="X646" s="27"/>
      <c r="Y646" s="27"/>
      <c r="Z646" s="27"/>
      <c r="AA646" s="27"/>
      <c r="AB646" s="27"/>
      <c r="AC646" s="27"/>
      <c r="AD646" s="27"/>
      <c r="AE646" s="27"/>
      <c r="AF646" s="27"/>
      <c r="AG646" s="27"/>
      <c r="AH646" s="27"/>
      <c r="AI646" s="27"/>
      <c r="AJ646" s="27"/>
      <c r="AK646" s="27"/>
      <c r="AL646" s="27"/>
      <c r="AM646" s="27"/>
      <c r="AN646" s="27"/>
      <c r="AO646" s="27"/>
      <c r="AP646" s="27"/>
      <c r="AQ646" s="27"/>
      <c r="AR646" s="27"/>
      <c r="AS646" s="27"/>
      <c r="AT646" s="27"/>
      <c r="AU646" s="27"/>
      <c r="AV646" s="27"/>
      <c r="AW646" s="27"/>
      <c r="AX646" s="27"/>
      <c r="AY646" s="27"/>
      <c r="AZ646" s="27"/>
      <c r="BA646" s="27"/>
      <c r="BB646" s="27"/>
      <c r="BC646" s="27"/>
      <c r="BD646" s="27"/>
      <c r="BE646" s="27"/>
      <c r="BF646" s="27"/>
      <c r="BG646" s="27"/>
      <c r="BH646" s="27"/>
      <c r="BI646" s="27"/>
      <c r="BJ646" s="27"/>
      <c r="BK646" s="27"/>
      <c r="BL646" s="27"/>
      <c r="BM646" s="27"/>
      <c r="BN646" s="27"/>
      <c r="BO646" s="27"/>
      <c r="BP646" s="27"/>
      <c r="BQ646" s="27"/>
      <c r="BR646" s="27"/>
      <c r="BS646" s="27"/>
      <c r="BT646" s="27"/>
      <c r="BU646" s="27"/>
      <c r="BV646" s="27"/>
      <c r="BW646" s="27"/>
      <c r="BX646" s="27"/>
      <c r="BY646" s="27"/>
      <c r="BZ646" s="27"/>
      <c r="CA646" s="27"/>
      <c r="CB646" s="27"/>
      <c r="CC646" s="27"/>
      <c r="CD646" s="27"/>
      <c r="CE646" s="27"/>
      <c r="CF646" s="27"/>
      <c r="CG646" s="27"/>
      <c r="CH646" s="27"/>
      <c r="CI646" s="27"/>
      <c r="CJ646" s="27"/>
      <c r="CK646" s="27"/>
      <c r="CL646" s="27"/>
      <c r="CM646" s="27"/>
      <c r="CN646" s="27"/>
      <c r="CO646" s="27"/>
      <c r="CP646" s="27"/>
      <c r="CQ646" s="27"/>
      <c r="CR646" s="27"/>
      <c r="CS646" s="27"/>
      <c r="CT646" s="27"/>
      <c r="CU646" s="27"/>
      <c r="CV646" s="27"/>
      <c r="CW646" s="27"/>
      <c r="CX646" s="27"/>
      <c r="CY646" s="27"/>
      <c r="CZ646" s="27"/>
      <c r="DA646" s="27"/>
      <c r="DB646" s="27"/>
      <c r="DC646" s="27"/>
      <c r="DD646" s="27"/>
      <c r="DE646" s="27"/>
      <c r="DF646" s="27"/>
      <c r="DG646" s="27"/>
      <c r="DH646" s="27"/>
      <c r="DI646" s="27"/>
      <c r="DJ646" s="27"/>
      <c r="DK646" s="27"/>
      <c r="DL646" s="27"/>
      <c r="DM646" s="27"/>
      <c r="DN646" s="27"/>
    </row>
    <row r="647" spans="1:118" x14ac:dyDescent="0.2">
      <c r="A647" s="27"/>
      <c r="B647" s="27"/>
      <c r="C647" s="27"/>
      <c r="D647" s="27"/>
      <c r="E647" s="27"/>
      <c r="F647" s="27"/>
      <c r="G647" s="27"/>
      <c r="H647" s="27"/>
      <c r="I647" s="27"/>
      <c r="J647" s="27"/>
      <c r="K647" s="27"/>
      <c r="L647" s="27"/>
      <c r="M647" s="27"/>
      <c r="N647" s="27"/>
      <c r="O647" s="27"/>
      <c r="P647" s="27"/>
      <c r="Q647" s="27"/>
      <c r="R647" s="27"/>
      <c r="S647" s="27"/>
      <c r="T647" s="27"/>
      <c r="U647" s="27"/>
      <c r="V647" s="27"/>
      <c r="W647" s="27"/>
      <c r="X647" s="27"/>
      <c r="Y647" s="27"/>
      <c r="Z647" s="27"/>
      <c r="AA647" s="27"/>
      <c r="AB647" s="27"/>
      <c r="AC647" s="27"/>
      <c r="AD647" s="27"/>
      <c r="AE647" s="27"/>
      <c r="AF647" s="27"/>
      <c r="AG647" s="27"/>
      <c r="AH647" s="27"/>
      <c r="AI647" s="27"/>
      <c r="AJ647" s="27"/>
      <c r="AK647" s="27"/>
      <c r="AL647" s="27"/>
      <c r="AM647" s="27"/>
      <c r="AN647" s="27"/>
      <c r="AO647" s="27"/>
      <c r="AP647" s="27"/>
      <c r="AQ647" s="27"/>
      <c r="AR647" s="27"/>
      <c r="AS647" s="27"/>
      <c r="AT647" s="27"/>
      <c r="AU647" s="27"/>
      <c r="AV647" s="27"/>
      <c r="AW647" s="27"/>
      <c r="AX647" s="27"/>
      <c r="AY647" s="27"/>
      <c r="AZ647" s="27"/>
      <c r="BA647" s="27"/>
      <c r="BB647" s="27"/>
      <c r="BC647" s="27"/>
      <c r="BD647" s="27"/>
      <c r="BE647" s="27"/>
      <c r="BF647" s="27"/>
      <c r="BG647" s="27"/>
      <c r="BH647" s="27"/>
      <c r="BI647" s="27"/>
      <c r="BJ647" s="27"/>
      <c r="BK647" s="27"/>
      <c r="BL647" s="27"/>
      <c r="BM647" s="27"/>
      <c r="BN647" s="27"/>
      <c r="BO647" s="27"/>
      <c r="BP647" s="27"/>
      <c r="BQ647" s="27"/>
      <c r="BR647" s="27"/>
      <c r="BS647" s="27"/>
      <c r="BT647" s="27"/>
      <c r="BU647" s="27"/>
      <c r="BV647" s="27"/>
      <c r="BW647" s="27"/>
      <c r="BX647" s="27"/>
      <c r="BY647" s="27"/>
      <c r="BZ647" s="27"/>
      <c r="CA647" s="27"/>
      <c r="CB647" s="27"/>
      <c r="CC647" s="27"/>
      <c r="CD647" s="27"/>
      <c r="CE647" s="27"/>
      <c r="CF647" s="27"/>
      <c r="CG647" s="27"/>
      <c r="CH647" s="27"/>
      <c r="CI647" s="27"/>
      <c r="CJ647" s="27"/>
      <c r="CK647" s="27"/>
      <c r="CL647" s="27"/>
      <c r="CM647" s="27"/>
      <c r="CN647" s="27"/>
      <c r="CO647" s="27"/>
      <c r="CP647" s="27"/>
      <c r="CQ647" s="27"/>
      <c r="CR647" s="27"/>
      <c r="CS647" s="27"/>
      <c r="CT647" s="27"/>
      <c r="CU647" s="27"/>
      <c r="CV647" s="27"/>
      <c r="CW647" s="27"/>
      <c r="CX647" s="27"/>
      <c r="CY647" s="27"/>
      <c r="CZ647" s="27"/>
      <c r="DA647" s="27"/>
      <c r="DB647" s="27"/>
      <c r="DC647" s="27"/>
      <c r="DD647" s="27"/>
      <c r="DE647" s="27"/>
      <c r="DF647" s="27"/>
      <c r="DG647" s="27"/>
      <c r="DH647" s="27"/>
      <c r="DI647" s="27"/>
      <c r="DJ647" s="27"/>
      <c r="DK647" s="27"/>
      <c r="DL647" s="27"/>
      <c r="DM647" s="27"/>
      <c r="DN647" s="27"/>
    </row>
    <row r="648" spans="1:118" x14ac:dyDescent="0.2">
      <c r="A648" s="27"/>
      <c r="B648" s="27"/>
      <c r="C648" s="27"/>
      <c r="D648" s="27"/>
      <c r="E648" s="27"/>
      <c r="F648" s="27"/>
      <c r="G648" s="27"/>
      <c r="H648" s="27"/>
      <c r="I648" s="27"/>
      <c r="J648" s="27"/>
      <c r="K648" s="27"/>
      <c r="L648" s="27"/>
      <c r="M648" s="27"/>
      <c r="N648" s="27"/>
      <c r="O648" s="27"/>
      <c r="P648" s="27"/>
      <c r="Q648" s="27"/>
      <c r="R648" s="27"/>
      <c r="S648" s="27"/>
      <c r="T648" s="27"/>
      <c r="U648" s="27"/>
      <c r="V648" s="27"/>
      <c r="W648" s="27"/>
      <c r="X648" s="27"/>
      <c r="Y648" s="27"/>
      <c r="Z648" s="27"/>
      <c r="AA648" s="27"/>
      <c r="AB648" s="27"/>
      <c r="AC648" s="27"/>
      <c r="AD648" s="27"/>
      <c r="AE648" s="27"/>
      <c r="AF648" s="27"/>
      <c r="AG648" s="27"/>
      <c r="AH648" s="27"/>
      <c r="AI648" s="27"/>
      <c r="AJ648" s="27"/>
      <c r="AK648" s="27"/>
      <c r="AL648" s="27"/>
      <c r="AM648" s="27"/>
      <c r="AN648" s="27"/>
      <c r="AO648" s="27"/>
      <c r="AP648" s="27"/>
      <c r="AQ648" s="27"/>
      <c r="AR648" s="27"/>
      <c r="AS648" s="27"/>
      <c r="AT648" s="27"/>
      <c r="AU648" s="27"/>
      <c r="AV648" s="27"/>
      <c r="AW648" s="27"/>
      <c r="AX648" s="27"/>
      <c r="AY648" s="27"/>
      <c r="AZ648" s="27"/>
      <c r="BA648" s="27"/>
      <c r="BB648" s="27"/>
      <c r="BC648" s="27"/>
      <c r="BD648" s="27"/>
      <c r="BE648" s="27"/>
      <c r="BF648" s="27"/>
      <c r="BG648" s="27"/>
      <c r="BH648" s="27"/>
      <c r="BI648" s="27"/>
      <c r="BJ648" s="27"/>
      <c r="BK648" s="27"/>
      <c r="BL648" s="27"/>
      <c r="BM648" s="27"/>
      <c r="BN648" s="27"/>
      <c r="BO648" s="27"/>
      <c r="BP648" s="27"/>
      <c r="BQ648" s="27"/>
      <c r="BR648" s="27"/>
      <c r="BS648" s="27"/>
      <c r="BT648" s="27"/>
      <c r="BU648" s="27"/>
      <c r="BV648" s="27"/>
      <c r="BW648" s="27"/>
      <c r="BX648" s="27"/>
      <c r="BY648" s="27"/>
      <c r="BZ648" s="27"/>
      <c r="CA648" s="27"/>
      <c r="CB648" s="27"/>
      <c r="CC648" s="27"/>
      <c r="CD648" s="27"/>
      <c r="CE648" s="27"/>
      <c r="CF648" s="27"/>
      <c r="CG648" s="27"/>
      <c r="CH648" s="27"/>
      <c r="CI648" s="27"/>
      <c r="CJ648" s="27"/>
      <c r="CK648" s="27"/>
      <c r="CL648" s="27"/>
      <c r="CM648" s="27"/>
      <c r="CN648" s="27"/>
      <c r="CO648" s="27"/>
      <c r="CP648" s="27"/>
      <c r="CQ648" s="27"/>
      <c r="CR648" s="27"/>
      <c r="CS648" s="27"/>
      <c r="CT648" s="27"/>
      <c r="CU648" s="27"/>
      <c r="CV648" s="27"/>
      <c r="CW648" s="27"/>
      <c r="CX648" s="27"/>
      <c r="CY648" s="27"/>
      <c r="CZ648" s="27"/>
      <c r="DA648" s="27"/>
      <c r="DB648" s="27"/>
      <c r="DC648" s="27"/>
      <c r="DD648" s="27"/>
      <c r="DE648" s="27"/>
      <c r="DF648" s="27"/>
      <c r="DG648" s="27"/>
      <c r="DH648" s="27"/>
      <c r="DI648" s="27"/>
      <c r="DJ648" s="27"/>
      <c r="DK648" s="27"/>
      <c r="DL648" s="27"/>
      <c r="DM648" s="27"/>
      <c r="DN648" s="27"/>
    </row>
    <row r="649" spans="1:118" x14ac:dyDescent="0.2">
      <c r="A649" s="27"/>
      <c r="B649" s="27"/>
      <c r="C649" s="27"/>
      <c r="D649" s="27"/>
      <c r="E649" s="27"/>
      <c r="F649" s="27"/>
      <c r="G649" s="27"/>
      <c r="H649" s="27"/>
      <c r="I649" s="27"/>
      <c r="J649" s="27"/>
      <c r="K649" s="27"/>
      <c r="L649" s="27"/>
      <c r="M649" s="27"/>
      <c r="N649" s="27"/>
      <c r="O649" s="27"/>
      <c r="P649" s="27"/>
      <c r="Q649" s="27"/>
      <c r="R649" s="27"/>
      <c r="S649" s="27"/>
      <c r="T649" s="27"/>
      <c r="U649" s="27"/>
      <c r="V649" s="27"/>
      <c r="W649" s="27"/>
      <c r="X649" s="27"/>
      <c r="Y649" s="27"/>
      <c r="Z649" s="27"/>
      <c r="AA649" s="27"/>
      <c r="AB649" s="27"/>
      <c r="AC649" s="27"/>
      <c r="AD649" s="27"/>
      <c r="AE649" s="27"/>
      <c r="AF649" s="27"/>
      <c r="AG649" s="27"/>
      <c r="AH649" s="27"/>
      <c r="AI649" s="27"/>
      <c r="AJ649" s="27"/>
      <c r="AK649" s="27"/>
      <c r="AL649" s="27"/>
      <c r="AM649" s="27"/>
      <c r="AN649" s="27"/>
      <c r="AO649" s="27"/>
      <c r="AP649" s="27"/>
      <c r="AQ649" s="27"/>
      <c r="AR649" s="27"/>
      <c r="AS649" s="27"/>
      <c r="AT649" s="27"/>
      <c r="AU649" s="27"/>
      <c r="AV649" s="27"/>
      <c r="AW649" s="27"/>
      <c r="AX649" s="27"/>
      <c r="AY649" s="27"/>
      <c r="AZ649" s="27"/>
      <c r="BA649" s="27"/>
      <c r="BB649" s="27"/>
      <c r="BC649" s="27"/>
      <c r="BD649" s="27"/>
      <c r="BE649" s="27"/>
      <c r="BF649" s="27"/>
      <c r="BG649" s="27"/>
      <c r="BH649" s="27"/>
      <c r="BI649" s="27"/>
      <c r="BJ649" s="27"/>
      <c r="BK649" s="27"/>
      <c r="BL649" s="27"/>
      <c r="BM649" s="27"/>
      <c r="BN649" s="27"/>
      <c r="BO649" s="27"/>
      <c r="BP649" s="27"/>
      <c r="BQ649" s="27"/>
      <c r="BR649" s="27"/>
      <c r="BS649" s="27"/>
      <c r="BT649" s="27"/>
      <c r="BU649" s="27"/>
      <c r="BV649" s="27"/>
      <c r="BW649" s="27"/>
      <c r="BX649" s="27"/>
      <c r="BY649" s="27"/>
      <c r="BZ649" s="27"/>
      <c r="CA649" s="27"/>
      <c r="CB649" s="27"/>
      <c r="CC649" s="27"/>
      <c r="CD649" s="27"/>
      <c r="CE649" s="27"/>
      <c r="CF649" s="27"/>
      <c r="CG649" s="27"/>
      <c r="CH649" s="27"/>
      <c r="CI649" s="27"/>
      <c r="CJ649" s="27"/>
      <c r="CK649" s="27"/>
      <c r="CL649" s="27"/>
      <c r="CM649" s="27"/>
      <c r="CN649" s="27"/>
      <c r="CO649" s="27"/>
      <c r="CP649" s="27"/>
      <c r="CQ649" s="27"/>
      <c r="CR649" s="27"/>
      <c r="CS649" s="27"/>
      <c r="CT649" s="27"/>
      <c r="CU649" s="27"/>
      <c r="CV649" s="27"/>
      <c r="CW649" s="27"/>
      <c r="CX649" s="27"/>
      <c r="CY649" s="27"/>
      <c r="CZ649" s="27"/>
      <c r="DA649" s="27"/>
      <c r="DB649" s="27"/>
      <c r="DC649" s="27"/>
      <c r="DD649" s="27"/>
      <c r="DE649" s="27"/>
      <c r="DF649" s="27"/>
      <c r="DG649" s="27"/>
      <c r="DH649" s="27"/>
      <c r="DI649" s="27"/>
      <c r="DJ649" s="27"/>
      <c r="DK649" s="27"/>
      <c r="DL649" s="27"/>
      <c r="DM649" s="27"/>
      <c r="DN649" s="27"/>
    </row>
    <row r="650" spans="1:118" x14ac:dyDescent="0.2">
      <c r="A650" s="27"/>
      <c r="B650" s="27"/>
      <c r="C650" s="27"/>
      <c r="D650" s="27"/>
      <c r="E650" s="27"/>
      <c r="F650" s="27"/>
      <c r="G650" s="27"/>
      <c r="H650" s="27"/>
      <c r="I650" s="27"/>
      <c r="J650" s="27"/>
      <c r="K650" s="27"/>
      <c r="L650" s="27"/>
      <c r="M650" s="27"/>
      <c r="N650" s="27"/>
      <c r="O650" s="27"/>
      <c r="P650" s="27"/>
      <c r="Q650" s="27"/>
      <c r="R650" s="27"/>
      <c r="S650" s="27"/>
      <c r="T650" s="27"/>
      <c r="U650" s="27"/>
      <c r="V650" s="27"/>
      <c r="W650" s="27"/>
      <c r="X650" s="27"/>
      <c r="Y650" s="27"/>
      <c r="Z650" s="27"/>
      <c r="AA650" s="27"/>
      <c r="AB650" s="27"/>
      <c r="AC650" s="27"/>
      <c r="AD650" s="27"/>
      <c r="AE650" s="27"/>
      <c r="AF650" s="27"/>
      <c r="AG650" s="27"/>
      <c r="AH650" s="27"/>
      <c r="AI650" s="27"/>
      <c r="AJ650" s="27"/>
      <c r="AK650" s="27"/>
      <c r="AL650" s="27"/>
      <c r="AM650" s="27"/>
      <c r="AN650" s="27"/>
      <c r="AO650" s="27"/>
      <c r="AP650" s="27"/>
      <c r="AQ650" s="27"/>
      <c r="AR650" s="27"/>
      <c r="AS650" s="27"/>
      <c r="AT650" s="27"/>
      <c r="AU650" s="27"/>
      <c r="AV650" s="27"/>
      <c r="AW650" s="27"/>
      <c r="AX650" s="27"/>
      <c r="AY650" s="27"/>
      <c r="AZ650" s="27"/>
      <c r="BA650" s="27"/>
      <c r="BB650" s="27"/>
      <c r="BC650" s="27"/>
      <c r="BD650" s="27"/>
      <c r="BE650" s="27"/>
      <c r="BF650" s="27"/>
      <c r="BG650" s="27"/>
      <c r="BH650" s="27"/>
      <c r="BI650" s="27"/>
      <c r="BJ650" s="27"/>
      <c r="BK650" s="27"/>
      <c r="BL650" s="27"/>
      <c r="BM650" s="27"/>
      <c r="BN650" s="27"/>
      <c r="BO650" s="27"/>
      <c r="BP650" s="27"/>
      <c r="BQ650" s="27"/>
      <c r="BR650" s="27"/>
      <c r="BS650" s="27"/>
      <c r="BT650" s="27"/>
      <c r="BU650" s="27"/>
      <c r="BV650" s="27"/>
      <c r="BW650" s="27"/>
      <c r="BX650" s="27"/>
      <c r="BY650" s="27"/>
      <c r="BZ650" s="27"/>
      <c r="CA650" s="27"/>
      <c r="CB650" s="27"/>
      <c r="CC650" s="27"/>
      <c r="CD650" s="27"/>
      <c r="CE650" s="27"/>
      <c r="CF650" s="27"/>
      <c r="CG650" s="27"/>
      <c r="CH650" s="27"/>
      <c r="CI650" s="27"/>
      <c r="CJ650" s="27"/>
      <c r="CK650" s="27"/>
      <c r="CL650" s="27"/>
      <c r="CM650" s="27"/>
      <c r="CN650" s="27"/>
      <c r="CO650" s="27"/>
      <c r="CP650" s="27"/>
      <c r="CQ650" s="27"/>
      <c r="CR650" s="27"/>
      <c r="CS650" s="27"/>
      <c r="CT650" s="27"/>
      <c r="CU650" s="27"/>
      <c r="CV650" s="27"/>
      <c r="CW650" s="27"/>
      <c r="CX650" s="27"/>
      <c r="CY650" s="27"/>
      <c r="CZ650" s="27"/>
      <c r="DA650" s="27"/>
      <c r="DB650" s="27"/>
      <c r="DC650" s="27"/>
      <c r="DD650" s="27"/>
      <c r="DE650" s="27"/>
      <c r="DF650" s="27"/>
      <c r="DG650" s="27"/>
      <c r="DH650" s="27"/>
      <c r="DI650" s="27"/>
      <c r="DJ650" s="27"/>
      <c r="DK650" s="27"/>
      <c r="DL650" s="27"/>
      <c r="DM650" s="27"/>
      <c r="DN650" s="27"/>
    </row>
    <row r="651" spans="1:118" x14ac:dyDescent="0.2">
      <c r="A651" s="27"/>
      <c r="B651" s="27"/>
      <c r="C651" s="27"/>
      <c r="D651" s="27"/>
      <c r="E651" s="27"/>
      <c r="F651" s="27"/>
      <c r="G651" s="27"/>
      <c r="H651" s="27"/>
      <c r="I651" s="27"/>
      <c r="J651" s="27"/>
      <c r="K651" s="27"/>
      <c r="L651" s="27"/>
      <c r="M651" s="27"/>
      <c r="N651" s="27"/>
      <c r="O651" s="27"/>
      <c r="P651" s="27"/>
      <c r="Q651" s="27"/>
      <c r="R651" s="27"/>
      <c r="S651" s="27"/>
      <c r="T651" s="27"/>
      <c r="U651" s="27"/>
      <c r="V651" s="27"/>
      <c r="W651" s="27"/>
      <c r="X651" s="27"/>
      <c r="Y651" s="27"/>
      <c r="Z651" s="27"/>
      <c r="AA651" s="27"/>
      <c r="AB651" s="27"/>
      <c r="AC651" s="27"/>
      <c r="AD651" s="27"/>
      <c r="AE651" s="27"/>
      <c r="AF651" s="27"/>
      <c r="AG651" s="27"/>
      <c r="AH651" s="27"/>
      <c r="AI651" s="27"/>
      <c r="AJ651" s="27"/>
      <c r="AK651" s="27"/>
      <c r="AL651" s="27"/>
      <c r="AM651" s="27"/>
      <c r="AN651" s="27"/>
      <c r="AO651" s="27"/>
      <c r="AP651" s="27"/>
      <c r="AQ651" s="27"/>
      <c r="AR651" s="27"/>
      <c r="AS651" s="27"/>
      <c r="AT651" s="27"/>
      <c r="AU651" s="27"/>
      <c r="AV651" s="27"/>
      <c r="AW651" s="27"/>
      <c r="AX651" s="27"/>
      <c r="AY651" s="27"/>
      <c r="AZ651" s="27"/>
      <c r="BA651" s="27"/>
      <c r="BB651" s="27"/>
      <c r="BC651" s="27"/>
      <c r="BD651" s="27"/>
      <c r="BE651" s="27"/>
      <c r="BF651" s="27"/>
      <c r="BG651" s="27"/>
      <c r="BH651" s="27"/>
      <c r="BI651" s="27"/>
      <c r="BJ651" s="27"/>
      <c r="BK651" s="27"/>
      <c r="BL651" s="27"/>
      <c r="BM651" s="27"/>
      <c r="BN651" s="27"/>
      <c r="BO651" s="27"/>
      <c r="BP651" s="27"/>
      <c r="BQ651" s="27"/>
      <c r="BR651" s="27"/>
      <c r="BS651" s="27"/>
      <c r="BT651" s="27"/>
      <c r="BU651" s="27"/>
      <c r="BV651" s="27"/>
      <c r="BW651" s="27"/>
      <c r="BX651" s="27"/>
      <c r="BY651" s="27"/>
      <c r="BZ651" s="27"/>
      <c r="CA651" s="27"/>
      <c r="CB651" s="27"/>
      <c r="CC651" s="27"/>
      <c r="CD651" s="27"/>
      <c r="CE651" s="27"/>
      <c r="CF651" s="27"/>
      <c r="CG651" s="27"/>
      <c r="CH651" s="27"/>
      <c r="CI651" s="27"/>
      <c r="CJ651" s="27"/>
      <c r="CK651" s="27"/>
      <c r="CL651" s="27"/>
      <c r="CM651" s="27"/>
      <c r="CN651" s="27"/>
      <c r="CO651" s="27"/>
      <c r="CP651" s="27"/>
      <c r="CQ651" s="27"/>
      <c r="CR651" s="27"/>
      <c r="CS651" s="27"/>
      <c r="CT651" s="27"/>
      <c r="CU651" s="27"/>
      <c r="CV651" s="27"/>
      <c r="CW651" s="27"/>
      <c r="CX651" s="27"/>
      <c r="CY651" s="27"/>
      <c r="CZ651" s="27"/>
      <c r="DA651" s="27"/>
      <c r="DB651" s="27"/>
      <c r="DC651" s="27"/>
      <c r="DD651" s="27"/>
      <c r="DE651" s="27"/>
      <c r="DF651" s="27"/>
      <c r="DG651" s="27"/>
      <c r="DH651" s="27"/>
      <c r="DI651" s="27"/>
      <c r="DJ651" s="27"/>
      <c r="DK651" s="27"/>
      <c r="DL651" s="27"/>
      <c r="DM651" s="27"/>
      <c r="DN651" s="27"/>
    </row>
    <row r="652" spans="1:118" x14ac:dyDescent="0.2">
      <c r="A652" s="27"/>
      <c r="B652" s="27"/>
      <c r="C652" s="27"/>
      <c r="D652" s="27"/>
      <c r="E652" s="27"/>
      <c r="F652" s="27"/>
      <c r="G652" s="27"/>
      <c r="H652" s="27"/>
      <c r="I652" s="27"/>
      <c r="J652" s="27"/>
      <c r="K652" s="27"/>
      <c r="L652" s="27"/>
      <c r="M652" s="27"/>
      <c r="N652" s="27"/>
      <c r="O652" s="27"/>
      <c r="P652" s="27"/>
      <c r="Q652" s="27"/>
      <c r="R652" s="27"/>
      <c r="S652" s="27"/>
      <c r="T652" s="27"/>
      <c r="U652" s="27"/>
      <c r="V652" s="27"/>
      <c r="W652" s="27"/>
      <c r="X652" s="27"/>
      <c r="Y652" s="27"/>
      <c r="Z652" s="27"/>
      <c r="AA652" s="27"/>
      <c r="AB652" s="27"/>
      <c r="AC652" s="27"/>
      <c r="AD652" s="27"/>
      <c r="AE652" s="27"/>
      <c r="AF652" s="27"/>
      <c r="AG652" s="27"/>
      <c r="AH652" s="27"/>
      <c r="AI652" s="27"/>
      <c r="AJ652" s="27"/>
      <c r="AK652" s="27"/>
      <c r="AL652" s="27"/>
      <c r="AM652" s="27"/>
      <c r="AN652" s="27"/>
      <c r="AO652" s="27"/>
      <c r="AP652" s="27"/>
      <c r="AQ652" s="27"/>
      <c r="AR652" s="27"/>
      <c r="AS652" s="27"/>
      <c r="AT652" s="27"/>
      <c r="AU652" s="27"/>
      <c r="AV652" s="27"/>
      <c r="AW652" s="27"/>
      <c r="AX652" s="27"/>
      <c r="AY652" s="27"/>
      <c r="AZ652" s="27"/>
      <c r="BA652" s="27"/>
      <c r="BB652" s="27"/>
      <c r="BC652" s="27"/>
      <c r="BD652" s="27"/>
      <c r="BE652" s="27"/>
      <c r="BF652" s="27"/>
      <c r="BG652" s="27"/>
      <c r="BH652" s="27"/>
      <c r="BI652" s="27"/>
      <c r="BJ652" s="27"/>
      <c r="BK652" s="27"/>
      <c r="BL652" s="27"/>
      <c r="BM652" s="27"/>
      <c r="BN652" s="27"/>
      <c r="BO652" s="27"/>
      <c r="BP652" s="27"/>
      <c r="BQ652" s="27"/>
      <c r="BR652" s="27"/>
      <c r="BS652" s="27"/>
      <c r="BT652" s="27"/>
      <c r="BU652" s="27"/>
      <c r="BV652" s="27"/>
      <c r="BW652" s="27"/>
      <c r="BX652" s="27"/>
      <c r="BY652" s="27"/>
      <c r="BZ652" s="27"/>
      <c r="CA652" s="27"/>
      <c r="CB652" s="27"/>
      <c r="CC652" s="27"/>
      <c r="CD652" s="27"/>
      <c r="CE652" s="27"/>
      <c r="CF652" s="27"/>
      <c r="CG652" s="27"/>
      <c r="CH652" s="27"/>
      <c r="CI652" s="27"/>
      <c r="CJ652" s="27"/>
      <c r="CK652" s="27"/>
      <c r="CL652" s="27"/>
      <c r="CM652" s="27"/>
      <c r="CN652" s="27"/>
      <c r="CO652" s="27"/>
      <c r="CP652" s="27"/>
      <c r="CQ652" s="27"/>
      <c r="CR652" s="27"/>
      <c r="CS652" s="27"/>
      <c r="CT652" s="27"/>
      <c r="CU652" s="27"/>
      <c r="CV652" s="27"/>
      <c r="CW652" s="27"/>
      <c r="CX652" s="27"/>
      <c r="CY652" s="27"/>
      <c r="CZ652" s="27"/>
      <c r="DA652" s="27"/>
      <c r="DB652" s="27"/>
      <c r="DC652" s="27"/>
      <c r="DD652" s="27"/>
      <c r="DE652" s="27"/>
      <c r="DF652" s="27"/>
      <c r="DG652" s="27"/>
      <c r="DH652" s="27"/>
      <c r="DI652" s="27"/>
      <c r="DJ652" s="27"/>
      <c r="DK652" s="27"/>
      <c r="DL652" s="27"/>
      <c r="DM652" s="27"/>
      <c r="DN652" s="27"/>
    </row>
    <row r="653" spans="1:118" x14ac:dyDescent="0.2">
      <c r="A653" s="27"/>
      <c r="B653" s="27"/>
      <c r="C653" s="27"/>
      <c r="D653" s="27"/>
      <c r="E653" s="27"/>
      <c r="F653" s="27"/>
      <c r="G653" s="27"/>
      <c r="H653" s="27"/>
      <c r="I653" s="27"/>
      <c r="J653" s="27"/>
      <c r="K653" s="27"/>
      <c r="L653" s="27"/>
      <c r="M653" s="27"/>
      <c r="N653" s="27"/>
      <c r="O653" s="27"/>
      <c r="P653" s="27"/>
      <c r="Q653" s="27"/>
      <c r="R653" s="27"/>
      <c r="S653" s="27"/>
      <c r="T653" s="27"/>
      <c r="U653" s="27"/>
      <c r="V653" s="27"/>
      <c r="W653" s="27"/>
      <c r="X653" s="27"/>
      <c r="Y653" s="27"/>
      <c r="Z653" s="27"/>
      <c r="AA653" s="27"/>
      <c r="AB653" s="27"/>
      <c r="AC653" s="27"/>
      <c r="AD653" s="27"/>
      <c r="AE653" s="27"/>
      <c r="AF653" s="27"/>
      <c r="AG653" s="27"/>
      <c r="AH653" s="27"/>
      <c r="AI653" s="27"/>
      <c r="AJ653" s="27"/>
      <c r="AK653" s="27"/>
      <c r="AL653" s="27"/>
      <c r="AM653" s="27"/>
      <c r="AN653" s="27"/>
      <c r="AO653" s="27"/>
      <c r="AP653" s="27"/>
      <c r="AQ653" s="27"/>
      <c r="AR653" s="27"/>
      <c r="AS653" s="27"/>
      <c r="AT653" s="27"/>
      <c r="AU653" s="27"/>
      <c r="AV653" s="27"/>
      <c r="AW653" s="27"/>
      <c r="AX653" s="27"/>
      <c r="AY653" s="27"/>
      <c r="AZ653" s="27"/>
      <c r="BA653" s="27"/>
      <c r="BB653" s="27"/>
      <c r="BC653" s="27"/>
      <c r="BD653" s="27"/>
      <c r="BE653" s="27"/>
      <c r="BF653" s="27"/>
      <c r="BG653" s="27"/>
      <c r="BH653" s="27"/>
      <c r="BI653" s="27"/>
      <c r="BJ653" s="27"/>
      <c r="BK653" s="27"/>
      <c r="BL653" s="27"/>
      <c r="BM653" s="27"/>
      <c r="BN653" s="27"/>
      <c r="BO653" s="27"/>
      <c r="BP653" s="27"/>
      <c r="BQ653" s="27"/>
      <c r="BR653" s="27"/>
      <c r="BS653" s="27"/>
      <c r="BT653" s="27"/>
      <c r="BU653" s="27"/>
      <c r="BV653" s="27"/>
      <c r="BW653" s="27"/>
      <c r="BX653" s="27"/>
      <c r="BY653" s="27"/>
      <c r="BZ653" s="27"/>
      <c r="CA653" s="27"/>
      <c r="CB653" s="27"/>
      <c r="CC653" s="27"/>
      <c r="CD653" s="27"/>
      <c r="CE653" s="27"/>
      <c r="CF653" s="27"/>
      <c r="CG653" s="27"/>
      <c r="CH653" s="27"/>
      <c r="CI653" s="27"/>
      <c r="CJ653" s="27"/>
      <c r="CK653" s="27"/>
      <c r="CL653" s="27"/>
      <c r="CM653" s="27"/>
      <c r="CN653" s="27"/>
      <c r="CO653" s="27"/>
      <c r="CP653" s="27"/>
      <c r="CQ653" s="27"/>
      <c r="CR653" s="27"/>
      <c r="CS653" s="27"/>
      <c r="CT653" s="27"/>
      <c r="CU653" s="27"/>
      <c r="CV653" s="27"/>
      <c r="CW653" s="27"/>
      <c r="CX653" s="27"/>
      <c r="CY653" s="27"/>
      <c r="CZ653" s="27"/>
      <c r="DA653" s="27"/>
      <c r="DB653" s="27"/>
      <c r="DC653" s="27"/>
      <c r="DD653" s="27"/>
      <c r="DE653" s="27"/>
      <c r="DF653" s="27"/>
      <c r="DG653" s="27"/>
      <c r="DH653" s="27"/>
      <c r="DI653" s="27"/>
      <c r="DJ653" s="27"/>
      <c r="DK653" s="27"/>
      <c r="DL653" s="27"/>
      <c r="DM653" s="27"/>
      <c r="DN653" s="27"/>
    </row>
    <row r="654" spans="1:118" x14ac:dyDescent="0.2">
      <c r="A654" s="27"/>
      <c r="B654" s="27"/>
      <c r="C654" s="27"/>
      <c r="D654" s="27"/>
      <c r="E654" s="27"/>
      <c r="F654" s="27"/>
      <c r="G654" s="27"/>
      <c r="H654" s="27"/>
      <c r="I654" s="27"/>
      <c r="J654" s="27"/>
      <c r="K654" s="27"/>
      <c r="L654" s="27"/>
      <c r="M654" s="27"/>
      <c r="N654" s="27"/>
      <c r="O654" s="27"/>
      <c r="P654" s="27"/>
      <c r="Q654" s="27"/>
      <c r="R654" s="27"/>
      <c r="S654" s="27"/>
      <c r="T654" s="27"/>
      <c r="U654" s="27"/>
      <c r="V654" s="27"/>
      <c r="W654" s="27"/>
      <c r="X654" s="27"/>
      <c r="Y654" s="27"/>
      <c r="Z654" s="27"/>
      <c r="AA654" s="27"/>
      <c r="AB654" s="27"/>
      <c r="AC654" s="27"/>
      <c r="AD654" s="27"/>
      <c r="AE654" s="27"/>
      <c r="AF654" s="27"/>
      <c r="AG654" s="27"/>
      <c r="AH654" s="27"/>
      <c r="AI654" s="27"/>
      <c r="AJ654" s="27"/>
      <c r="AK654" s="27"/>
      <c r="AL654" s="27"/>
      <c r="AM654" s="27"/>
      <c r="AN654" s="27"/>
      <c r="AO654" s="27"/>
      <c r="AP654" s="27"/>
      <c r="AQ654" s="27"/>
      <c r="AR654" s="27"/>
      <c r="AS654" s="27"/>
      <c r="AT654" s="27"/>
      <c r="AU654" s="27"/>
      <c r="AV654" s="27"/>
      <c r="AW654" s="27"/>
      <c r="AX654" s="27"/>
      <c r="AY654" s="27"/>
      <c r="AZ654" s="27"/>
      <c r="BA654" s="27"/>
      <c r="BB654" s="27"/>
      <c r="BC654" s="27"/>
      <c r="BD654" s="27"/>
      <c r="BE654" s="27"/>
      <c r="BF654" s="27"/>
      <c r="BG654" s="27"/>
      <c r="BH654" s="27"/>
      <c r="BI654" s="27"/>
      <c r="BJ654" s="27"/>
      <c r="BK654" s="27"/>
      <c r="BL654" s="27"/>
      <c r="BM654" s="27"/>
      <c r="BN654" s="27"/>
      <c r="BO654" s="27"/>
      <c r="BP654" s="27"/>
      <c r="BQ654" s="27"/>
      <c r="BR654" s="27"/>
      <c r="BS654" s="27"/>
      <c r="BT654" s="27"/>
      <c r="BU654" s="27"/>
      <c r="BV654" s="27"/>
      <c r="BW654" s="27"/>
      <c r="BX654" s="27"/>
      <c r="BY654" s="27"/>
      <c r="BZ654" s="27"/>
      <c r="CA654" s="27"/>
      <c r="CB654" s="27"/>
      <c r="CC654" s="27"/>
      <c r="CD654" s="27"/>
      <c r="CE654" s="27"/>
      <c r="CF654" s="27"/>
      <c r="CG654" s="27"/>
      <c r="CH654" s="27"/>
      <c r="CI654" s="27"/>
      <c r="CJ654" s="27"/>
      <c r="CK654" s="27"/>
      <c r="CL654" s="27"/>
      <c r="CM654" s="27"/>
      <c r="CN654" s="27"/>
      <c r="CO654" s="27"/>
      <c r="CP654" s="27"/>
      <c r="CQ654" s="27"/>
      <c r="CR654" s="27"/>
      <c r="CS654" s="27"/>
      <c r="CT654" s="27"/>
      <c r="CU654" s="27"/>
      <c r="CV654" s="27"/>
      <c r="CW654" s="27"/>
      <c r="CX654" s="27"/>
      <c r="CY654" s="27"/>
      <c r="CZ654" s="27"/>
      <c r="DA654" s="27"/>
      <c r="DB654" s="27"/>
      <c r="DC654" s="27"/>
      <c r="DD654" s="27"/>
      <c r="DE654" s="27"/>
      <c r="DF654" s="27"/>
      <c r="DG654" s="27"/>
      <c r="DH654" s="27"/>
      <c r="DI654" s="27"/>
      <c r="DJ654" s="27"/>
      <c r="DK654" s="27"/>
      <c r="DL654" s="27"/>
      <c r="DM654" s="27"/>
      <c r="DN654" s="27"/>
    </row>
    <row r="655" spans="1:118" x14ac:dyDescent="0.2">
      <c r="A655" s="27"/>
      <c r="B655" s="27"/>
      <c r="C655" s="27"/>
      <c r="D655" s="27"/>
      <c r="E655" s="27"/>
      <c r="F655" s="27"/>
      <c r="G655" s="27"/>
      <c r="H655" s="27"/>
      <c r="I655" s="27"/>
      <c r="J655" s="27"/>
      <c r="K655" s="27"/>
      <c r="L655" s="27"/>
      <c r="M655" s="27"/>
      <c r="N655" s="27"/>
      <c r="O655" s="27"/>
      <c r="P655" s="27"/>
      <c r="Q655" s="27"/>
      <c r="R655" s="27"/>
      <c r="S655" s="27"/>
      <c r="T655" s="27"/>
      <c r="U655" s="27"/>
      <c r="V655" s="27"/>
      <c r="W655" s="27"/>
      <c r="X655" s="27"/>
      <c r="Y655" s="27"/>
      <c r="Z655" s="27"/>
      <c r="AA655" s="27"/>
      <c r="AB655" s="27"/>
      <c r="AC655" s="27"/>
      <c r="AD655" s="27"/>
      <c r="AE655" s="27"/>
      <c r="AF655" s="27"/>
      <c r="AG655" s="27"/>
      <c r="AH655" s="27"/>
      <c r="AI655" s="27"/>
      <c r="AJ655" s="27"/>
      <c r="AK655" s="27"/>
      <c r="AL655" s="27"/>
      <c r="AM655" s="27"/>
      <c r="AN655" s="27"/>
      <c r="AO655" s="27"/>
      <c r="AP655" s="27"/>
      <c r="AQ655" s="27"/>
      <c r="AR655" s="27"/>
      <c r="AS655" s="27"/>
      <c r="AT655" s="27"/>
      <c r="AU655" s="27"/>
      <c r="AV655" s="27"/>
      <c r="AW655" s="27"/>
      <c r="AX655" s="27"/>
      <c r="AY655" s="27"/>
      <c r="AZ655" s="27"/>
      <c r="BA655" s="27"/>
      <c r="BB655" s="27"/>
      <c r="BC655" s="27"/>
      <c r="BD655" s="27"/>
      <c r="BE655" s="27"/>
      <c r="BF655" s="27"/>
      <c r="BG655" s="27"/>
      <c r="BH655" s="27"/>
      <c r="BI655" s="27"/>
      <c r="BJ655" s="27"/>
      <c r="BK655" s="27"/>
      <c r="BL655" s="27"/>
      <c r="BM655" s="27"/>
      <c r="BN655" s="27"/>
      <c r="BO655" s="27"/>
      <c r="BP655" s="27"/>
      <c r="BQ655" s="27"/>
      <c r="BR655" s="27"/>
      <c r="BS655" s="27"/>
      <c r="BT655" s="27"/>
      <c r="BU655" s="27"/>
      <c r="BV655" s="27"/>
      <c r="BW655" s="27"/>
      <c r="BX655" s="27"/>
      <c r="BY655" s="27"/>
      <c r="BZ655" s="27"/>
      <c r="CA655" s="27"/>
      <c r="CB655" s="27"/>
      <c r="CC655" s="27"/>
      <c r="CD655" s="27"/>
      <c r="CE655" s="27"/>
      <c r="CF655" s="27"/>
      <c r="CG655" s="27"/>
      <c r="CH655" s="27"/>
      <c r="CI655" s="27"/>
      <c r="CJ655" s="27"/>
      <c r="CK655" s="27"/>
      <c r="CL655" s="27"/>
      <c r="CM655" s="27"/>
      <c r="CN655" s="27"/>
      <c r="CO655" s="27"/>
      <c r="CP655" s="27"/>
      <c r="CQ655" s="27"/>
      <c r="CR655" s="27"/>
      <c r="CS655" s="27"/>
      <c r="CT655" s="27"/>
      <c r="CU655" s="27"/>
      <c r="CV655" s="27"/>
      <c r="CW655" s="27"/>
      <c r="CX655" s="27"/>
      <c r="CY655" s="27"/>
      <c r="CZ655" s="27"/>
      <c r="DA655" s="27"/>
      <c r="DB655" s="27"/>
      <c r="DC655" s="27"/>
      <c r="DD655" s="27"/>
      <c r="DE655" s="27"/>
      <c r="DF655" s="27"/>
      <c r="DG655" s="27"/>
      <c r="DH655" s="27"/>
      <c r="DI655" s="27"/>
      <c r="DJ655" s="27"/>
      <c r="DK655" s="27"/>
      <c r="DL655" s="27"/>
      <c r="DM655" s="27"/>
      <c r="DN655" s="27"/>
    </row>
    <row r="656" spans="1:118" x14ac:dyDescent="0.2">
      <c r="A656" s="27"/>
      <c r="B656" s="27"/>
      <c r="C656" s="27"/>
      <c r="D656" s="27"/>
      <c r="E656" s="27"/>
      <c r="F656" s="27"/>
      <c r="G656" s="27"/>
      <c r="H656" s="27"/>
      <c r="I656" s="27"/>
      <c r="J656" s="27"/>
      <c r="K656" s="27"/>
      <c r="L656" s="27"/>
      <c r="M656" s="27"/>
      <c r="N656" s="27"/>
      <c r="O656" s="27"/>
      <c r="P656" s="27"/>
      <c r="Q656" s="27"/>
      <c r="R656" s="27"/>
      <c r="S656" s="27"/>
      <c r="T656" s="27"/>
      <c r="U656" s="27"/>
      <c r="V656" s="27"/>
      <c r="W656" s="27"/>
      <c r="X656" s="27"/>
      <c r="Y656" s="27"/>
      <c r="Z656" s="27"/>
      <c r="AA656" s="27"/>
      <c r="AB656" s="27"/>
      <c r="AC656" s="27"/>
      <c r="AD656" s="27"/>
      <c r="AE656" s="27"/>
      <c r="AF656" s="27"/>
      <c r="AG656" s="27"/>
      <c r="AH656" s="27"/>
      <c r="AI656" s="27"/>
      <c r="AJ656" s="27"/>
      <c r="AK656" s="27"/>
      <c r="AL656" s="27"/>
      <c r="AM656" s="27"/>
      <c r="AN656" s="27"/>
      <c r="AO656" s="27"/>
      <c r="AP656" s="27"/>
      <c r="AQ656" s="27"/>
      <c r="AR656" s="27"/>
      <c r="AS656" s="27"/>
      <c r="AT656" s="27"/>
      <c r="AU656" s="27"/>
      <c r="AV656" s="27"/>
      <c r="AW656" s="27"/>
      <c r="AX656" s="27"/>
      <c r="AY656" s="27"/>
      <c r="AZ656" s="27"/>
      <c r="BA656" s="27"/>
      <c r="BB656" s="27"/>
      <c r="BC656" s="27"/>
      <c r="BD656" s="27"/>
      <c r="BE656" s="27"/>
      <c r="BF656" s="27"/>
      <c r="BG656" s="27"/>
      <c r="BH656" s="27"/>
      <c r="BI656" s="27"/>
      <c r="BJ656" s="27"/>
      <c r="BK656" s="27"/>
      <c r="BL656" s="27"/>
      <c r="BM656" s="27"/>
      <c r="BN656" s="27"/>
      <c r="BO656" s="27"/>
      <c r="BP656" s="27"/>
      <c r="BQ656" s="27"/>
      <c r="BR656" s="27"/>
      <c r="BS656" s="27"/>
      <c r="BT656" s="27"/>
      <c r="BU656" s="27"/>
      <c r="BV656" s="27"/>
      <c r="BW656" s="27"/>
      <c r="BX656" s="27"/>
      <c r="BY656" s="27"/>
      <c r="BZ656" s="27"/>
      <c r="CA656" s="27"/>
      <c r="CB656" s="27"/>
      <c r="CC656" s="27"/>
      <c r="CD656" s="27"/>
      <c r="CE656" s="27"/>
      <c r="CF656" s="27"/>
      <c r="CG656" s="27"/>
      <c r="CH656" s="27"/>
      <c r="CI656" s="27"/>
      <c r="CJ656" s="27"/>
      <c r="CK656" s="27"/>
      <c r="CL656" s="27"/>
      <c r="CM656" s="27"/>
      <c r="CN656" s="27"/>
      <c r="CO656" s="27"/>
      <c r="CP656" s="27"/>
      <c r="CQ656" s="27"/>
      <c r="CR656" s="27"/>
      <c r="CS656" s="27"/>
      <c r="CT656" s="27"/>
      <c r="CU656" s="27"/>
      <c r="CV656" s="27"/>
      <c r="CW656" s="27"/>
      <c r="CX656" s="27"/>
      <c r="CY656" s="27"/>
      <c r="CZ656" s="27"/>
      <c r="DA656" s="27"/>
      <c r="DB656" s="27"/>
      <c r="DC656" s="27"/>
      <c r="DD656" s="27"/>
      <c r="DE656" s="27"/>
      <c r="DF656" s="27"/>
      <c r="DG656" s="27"/>
      <c r="DH656" s="27"/>
      <c r="DI656" s="27"/>
      <c r="DJ656" s="27"/>
      <c r="DK656" s="27"/>
      <c r="DL656" s="27"/>
      <c r="DM656" s="27"/>
      <c r="DN656" s="27"/>
    </row>
    <row r="657" spans="1:118" x14ac:dyDescent="0.2">
      <c r="A657" s="27"/>
      <c r="B657" s="27"/>
      <c r="C657" s="27"/>
      <c r="D657" s="27"/>
      <c r="E657" s="27"/>
      <c r="F657" s="27"/>
      <c r="G657" s="27"/>
      <c r="H657" s="27"/>
      <c r="I657" s="27"/>
      <c r="J657" s="27"/>
      <c r="K657" s="27"/>
      <c r="L657" s="27"/>
      <c r="M657" s="27"/>
      <c r="N657" s="27"/>
      <c r="O657" s="27"/>
      <c r="P657" s="27"/>
      <c r="Q657" s="27"/>
      <c r="R657" s="27"/>
      <c r="S657" s="27"/>
      <c r="T657" s="27"/>
      <c r="U657" s="27"/>
      <c r="V657" s="27"/>
      <c r="W657" s="27"/>
      <c r="X657" s="27"/>
      <c r="Y657" s="27"/>
      <c r="Z657" s="27"/>
      <c r="AA657" s="27"/>
      <c r="AB657" s="27"/>
      <c r="AC657" s="27"/>
      <c r="AD657" s="27"/>
      <c r="AE657" s="27"/>
      <c r="AF657" s="27"/>
      <c r="AG657" s="27"/>
      <c r="AH657" s="27"/>
      <c r="AI657" s="27"/>
      <c r="AJ657" s="27"/>
      <c r="AK657" s="27"/>
      <c r="AL657" s="27"/>
      <c r="AM657" s="27"/>
      <c r="AN657" s="27"/>
      <c r="AO657" s="27"/>
      <c r="AP657" s="27"/>
      <c r="AQ657" s="27"/>
      <c r="AR657" s="27"/>
      <c r="AS657" s="27"/>
      <c r="AT657" s="27"/>
      <c r="AU657" s="27"/>
      <c r="AV657" s="27"/>
      <c r="AW657" s="27"/>
      <c r="AX657" s="27"/>
      <c r="AY657" s="27"/>
      <c r="AZ657" s="27"/>
      <c r="BA657" s="27"/>
      <c r="BB657" s="27"/>
      <c r="BC657" s="27"/>
      <c r="BD657" s="27"/>
      <c r="BE657" s="27"/>
      <c r="BF657" s="27"/>
      <c r="BG657" s="27"/>
      <c r="BH657" s="27"/>
      <c r="BI657" s="27"/>
      <c r="BJ657" s="27"/>
      <c r="BK657" s="27"/>
      <c r="BL657" s="27"/>
      <c r="BM657" s="27"/>
      <c r="BN657" s="27"/>
      <c r="BO657" s="27"/>
      <c r="BP657" s="27"/>
      <c r="BQ657" s="27"/>
      <c r="BR657" s="27"/>
      <c r="BS657" s="27"/>
      <c r="BT657" s="27"/>
      <c r="BU657" s="27"/>
      <c r="BV657" s="27"/>
      <c r="BW657" s="27"/>
      <c r="BX657" s="27"/>
      <c r="BY657" s="27"/>
      <c r="BZ657" s="27"/>
      <c r="CA657" s="27"/>
      <c r="CB657" s="27"/>
      <c r="CC657" s="27"/>
      <c r="CD657" s="27"/>
      <c r="CE657" s="27"/>
      <c r="CF657" s="27"/>
      <c r="CG657" s="27"/>
      <c r="CH657" s="27"/>
      <c r="CI657" s="27"/>
      <c r="CJ657" s="27"/>
      <c r="CK657" s="27"/>
      <c r="CL657" s="27"/>
      <c r="CM657" s="27"/>
      <c r="CN657" s="27"/>
      <c r="CO657" s="27"/>
      <c r="CP657" s="27"/>
      <c r="CQ657" s="27"/>
      <c r="CR657" s="27"/>
      <c r="CS657" s="27"/>
      <c r="CT657" s="27"/>
      <c r="CU657" s="27"/>
      <c r="CV657" s="27"/>
      <c r="CW657" s="27"/>
      <c r="CX657" s="27"/>
      <c r="CY657" s="27"/>
      <c r="CZ657" s="27"/>
      <c r="DA657" s="27"/>
      <c r="DB657" s="27"/>
      <c r="DC657" s="27"/>
      <c r="DD657" s="27"/>
      <c r="DE657" s="27"/>
      <c r="DF657" s="27"/>
      <c r="DG657" s="27"/>
      <c r="DH657" s="27"/>
      <c r="DI657" s="27"/>
      <c r="DJ657" s="27"/>
      <c r="DK657" s="27"/>
      <c r="DL657" s="27"/>
      <c r="DM657" s="27"/>
      <c r="DN657" s="27"/>
    </row>
    <row r="658" spans="1:118" x14ac:dyDescent="0.2">
      <c r="A658" s="27"/>
      <c r="B658" s="27"/>
      <c r="C658" s="27"/>
      <c r="D658" s="27"/>
      <c r="E658" s="27"/>
      <c r="F658" s="27"/>
      <c r="G658" s="27"/>
      <c r="H658" s="27"/>
      <c r="I658" s="27"/>
      <c r="J658" s="27"/>
      <c r="K658" s="27"/>
      <c r="L658" s="27"/>
      <c r="M658" s="27"/>
      <c r="N658" s="27"/>
      <c r="O658" s="27"/>
      <c r="P658" s="27"/>
      <c r="Q658" s="27"/>
      <c r="R658" s="27"/>
      <c r="S658" s="27"/>
      <c r="T658" s="27"/>
      <c r="U658" s="27"/>
      <c r="V658" s="27"/>
      <c r="W658" s="27"/>
      <c r="X658" s="27"/>
      <c r="Y658" s="27"/>
      <c r="Z658" s="27"/>
      <c r="AA658" s="27"/>
      <c r="AB658" s="27"/>
      <c r="AC658" s="27"/>
      <c r="AD658" s="27"/>
      <c r="AE658" s="27"/>
      <c r="AF658" s="27"/>
      <c r="AG658" s="27"/>
      <c r="AH658" s="27"/>
      <c r="AI658" s="27"/>
      <c r="AJ658" s="27"/>
      <c r="AK658" s="27"/>
      <c r="AL658" s="27"/>
      <c r="AM658" s="27"/>
      <c r="AN658" s="27"/>
      <c r="AO658" s="27"/>
      <c r="AP658" s="27"/>
      <c r="AQ658" s="27"/>
      <c r="AR658" s="27"/>
      <c r="AS658" s="27"/>
      <c r="AT658" s="27"/>
      <c r="AU658" s="27"/>
      <c r="AV658" s="27"/>
      <c r="AW658" s="27"/>
      <c r="AX658" s="27"/>
      <c r="AY658" s="27"/>
      <c r="AZ658" s="27"/>
      <c r="BA658" s="27"/>
      <c r="BB658" s="27"/>
      <c r="BC658" s="27"/>
      <c r="BD658" s="27"/>
      <c r="BE658" s="27"/>
      <c r="BF658" s="27"/>
      <c r="BG658" s="27"/>
      <c r="BH658" s="27"/>
      <c r="BI658" s="27"/>
      <c r="BJ658" s="27"/>
      <c r="BK658" s="27"/>
      <c r="BL658" s="27"/>
      <c r="BM658" s="27"/>
      <c r="BN658" s="27"/>
      <c r="BO658" s="27"/>
      <c r="BP658" s="27"/>
      <c r="BQ658" s="27"/>
      <c r="BR658" s="27"/>
      <c r="BS658" s="27"/>
      <c r="BT658" s="27"/>
      <c r="BU658" s="27"/>
      <c r="BV658" s="27"/>
      <c r="BW658" s="27"/>
      <c r="BX658" s="27"/>
      <c r="BY658" s="27"/>
      <c r="BZ658" s="27"/>
      <c r="CA658" s="27"/>
      <c r="CB658" s="27"/>
      <c r="CC658" s="27"/>
      <c r="CD658" s="27"/>
      <c r="CE658" s="27"/>
      <c r="CF658" s="27"/>
      <c r="CG658" s="27"/>
      <c r="CH658" s="27"/>
      <c r="CI658" s="27"/>
      <c r="CJ658" s="27"/>
      <c r="CK658" s="27"/>
      <c r="CL658" s="27"/>
      <c r="CM658" s="27"/>
      <c r="CN658" s="27"/>
      <c r="CO658" s="27"/>
      <c r="CP658" s="27"/>
      <c r="CQ658" s="27"/>
      <c r="CR658" s="27"/>
      <c r="CS658" s="27"/>
      <c r="CT658" s="27"/>
      <c r="CU658" s="27"/>
      <c r="CV658" s="27"/>
      <c r="CW658" s="27"/>
      <c r="CX658" s="27"/>
      <c r="CY658" s="27"/>
      <c r="CZ658" s="27"/>
      <c r="DA658" s="27"/>
      <c r="DB658" s="27"/>
      <c r="DC658" s="27"/>
      <c r="DD658" s="27"/>
      <c r="DE658" s="27"/>
      <c r="DF658" s="27"/>
      <c r="DG658" s="27"/>
      <c r="DH658" s="27"/>
      <c r="DI658" s="27"/>
      <c r="DJ658" s="27"/>
      <c r="DK658" s="27"/>
      <c r="DL658" s="27"/>
      <c r="DM658" s="27"/>
      <c r="DN658" s="27"/>
    </row>
    <row r="659" spans="1:118" x14ac:dyDescent="0.2">
      <c r="A659" s="27"/>
      <c r="B659" s="27"/>
      <c r="C659" s="27"/>
      <c r="D659" s="27"/>
      <c r="E659" s="27"/>
      <c r="F659" s="27"/>
      <c r="G659" s="27"/>
      <c r="H659" s="27"/>
      <c r="I659" s="27"/>
      <c r="J659" s="27"/>
      <c r="K659" s="27"/>
      <c r="L659" s="27"/>
      <c r="M659" s="27"/>
      <c r="N659" s="27"/>
      <c r="O659" s="27"/>
      <c r="P659" s="27"/>
      <c r="Q659" s="27"/>
      <c r="R659" s="27"/>
      <c r="S659" s="27"/>
      <c r="T659" s="27"/>
      <c r="U659" s="27"/>
      <c r="V659" s="27"/>
      <c r="W659" s="27"/>
      <c r="X659" s="27"/>
      <c r="Y659" s="27"/>
      <c r="Z659" s="27"/>
      <c r="AA659" s="27"/>
      <c r="AB659" s="27"/>
      <c r="AC659" s="27"/>
      <c r="AD659" s="27"/>
      <c r="AE659" s="27"/>
      <c r="AF659" s="27"/>
      <c r="AG659" s="27"/>
      <c r="AH659" s="27"/>
      <c r="AI659" s="27"/>
      <c r="AJ659" s="27"/>
      <c r="AK659" s="27"/>
      <c r="AL659" s="27"/>
      <c r="AM659" s="27"/>
      <c r="AN659" s="27"/>
      <c r="AO659" s="27"/>
      <c r="AP659" s="27"/>
      <c r="AQ659" s="27"/>
      <c r="AR659" s="27"/>
      <c r="AS659" s="27"/>
      <c r="AT659" s="27"/>
      <c r="AU659" s="27"/>
      <c r="AV659" s="27"/>
      <c r="AW659" s="27"/>
      <c r="AX659" s="27"/>
      <c r="AY659" s="27"/>
      <c r="AZ659" s="27"/>
      <c r="BA659" s="27"/>
      <c r="BB659" s="27"/>
      <c r="BC659" s="27"/>
      <c r="BD659" s="27"/>
      <c r="BE659" s="27"/>
      <c r="BF659" s="27"/>
      <c r="BG659" s="27"/>
      <c r="BH659" s="27"/>
      <c r="BI659" s="27"/>
      <c r="BJ659" s="27"/>
      <c r="BK659" s="27"/>
      <c r="BL659" s="27"/>
      <c r="BM659" s="27"/>
      <c r="BN659" s="27"/>
      <c r="BO659" s="27"/>
      <c r="BP659" s="27"/>
      <c r="BQ659" s="27"/>
      <c r="BR659" s="27"/>
      <c r="BS659" s="27"/>
      <c r="BT659" s="27"/>
      <c r="BU659" s="27"/>
      <c r="BV659" s="27"/>
      <c r="BW659" s="27"/>
      <c r="BX659" s="27"/>
      <c r="BY659" s="27"/>
      <c r="BZ659" s="27"/>
      <c r="CA659" s="27"/>
      <c r="CB659" s="27"/>
      <c r="CC659" s="27"/>
      <c r="CD659" s="27"/>
      <c r="CE659" s="27"/>
      <c r="CF659" s="27"/>
      <c r="CG659" s="27"/>
      <c r="CH659" s="27"/>
      <c r="CI659" s="27"/>
      <c r="CJ659" s="27"/>
      <c r="CK659" s="27"/>
      <c r="CL659" s="27"/>
      <c r="CM659" s="27"/>
      <c r="CN659" s="27"/>
      <c r="CO659" s="27"/>
      <c r="CP659" s="27"/>
      <c r="CQ659" s="27"/>
      <c r="CR659" s="27"/>
      <c r="CS659" s="27"/>
      <c r="CT659" s="27"/>
      <c r="CU659" s="27"/>
      <c r="CV659" s="27"/>
      <c r="CW659" s="27"/>
      <c r="CX659" s="27"/>
      <c r="CY659" s="27"/>
      <c r="CZ659" s="27"/>
      <c r="DA659" s="27"/>
      <c r="DB659" s="27"/>
      <c r="DC659" s="27"/>
      <c r="DD659" s="27"/>
      <c r="DE659" s="27"/>
      <c r="DF659" s="27"/>
      <c r="DG659" s="27"/>
      <c r="DH659" s="27"/>
      <c r="DI659" s="27"/>
      <c r="DJ659" s="27"/>
      <c r="DK659" s="27"/>
      <c r="DL659" s="27"/>
      <c r="DM659" s="27"/>
      <c r="DN659" s="27"/>
    </row>
    <row r="660" spans="1:118" x14ac:dyDescent="0.2">
      <c r="A660" s="27"/>
      <c r="B660" s="27"/>
      <c r="C660" s="27"/>
      <c r="D660" s="27"/>
      <c r="E660" s="27"/>
      <c r="F660" s="27"/>
      <c r="G660" s="27"/>
      <c r="H660" s="27"/>
      <c r="I660" s="27"/>
      <c r="J660" s="27"/>
      <c r="K660" s="27"/>
      <c r="L660" s="27"/>
      <c r="M660" s="27"/>
      <c r="N660" s="27"/>
      <c r="O660" s="27"/>
      <c r="P660" s="27"/>
      <c r="Q660" s="27"/>
      <c r="R660" s="27"/>
      <c r="S660" s="27"/>
      <c r="T660" s="27"/>
      <c r="U660" s="27"/>
      <c r="V660" s="27"/>
      <c r="W660" s="27"/>
      <c r="X660" s="27"/>
      <c r="Y660" s="27"/>
      <c r="Z660" s="27"/>
      <c r="AA660" s="27"/>
      <c r="AB660" s="27"/>
      <c r="AC660" s="27"/>
      <c r="AD660" s="27"/>
      <c r="AE660" s="27"/>
      <c r="AF660" s="27"/>
      <c r="AG660" s="27"/>
      <c r="AH660" s="27"/>
      <c r="AI660" s="27"/>
      <c r="AJ660" s="27"/>
      <c r="AK660" s="27"/>
      <c r="AL660" s="27"/>
      <c r="AM660" s="27"/>
      <c r="AN660" s="27"/>
      <c r="AO660" s="27"/>
      <c r="AP660" s="27"/>
      <c r="AQ660" s="27"/>
      <c r="AR660" s="27"/>
      <c r="AS660" s="27"/>
      <c r="AT660" s="27"/>
      <c r="AU660" s="27"/>
      <c r="AV660" s="27"/>
      <c r="AW660" s="27"/>
      <c r="AX660" s="27"/>
      <c r="AY660" s="27"/>
      <c r="AZ660" s="27"/>
      <c r="BA660" s="27"/>
      <c r="BB660" s="27"/>
      <c r="BC660" s="27"/>
      <c r="BD660" s="27"/>
      <c r="BE660" s="27"/>
      <c r="BF660" s="27"/>
      <c r="BG660" s="27"/>
      <c r="BH660" s="27"/>
      <c r="BI660" s="27"/>
      <c r="BJ660" s="27"/>
      <c r="BK660" s="27"/>
      <c r="BL660" s="27"/>
      <c r="BM660" s="27"/>
      <c r="BN660" s="27"/>
      <c r="BO660" s="27"/>
      <c r="BP660" s="27"/>
      <c r="BQ660" s="27"/>
      <c r="BR660" s="27"/>
      <c r="BS660" s="27"/>
      <c r="BT660" s="27"/>
      <c r="BU660" s="27"/>
      <c r="BV660" s="27"/>
      <c r="BW660" s="27"/>
      <c r="BX660" s="27"/>
      <c r="BY660" s="27"/>
      <c r="BZ660" s="27"/>
      <c r="CA660" s="27"/>
      <c r="CB660" s="27"/>
      <c r="CC660" s="27"/>
      <c r="CD660" s="27"/>
      <c r="CE660" s="27"/>
      <c r="CF660" s="27"/>
      <c r="CG660" s="27"/>
      <c r="CH660" s="27"/>
      <c r="CI660" s="27"/>
      <c r="CJ660" s="27"/>
      <c r="CK660" s="27"/>
      <c r="CL660" s="27"/>
      <c r="CM660" s="27"/>
      <c r="CN660" s="27"/>
      <c r="CO660" s="27"/>
      <c r="CP660" s="27"/>
      <c r="CQ660" s="27"/>
      <c r="CR660" s="27"/>
      <c r="CS660" s="27"/>
      <c r="CT660" s="27"/>
      <c r="CU660" s="27"/>
      <c r="CV660" s="27"/>
      <c r="CW660" s="27"/>
      <c r="CX660" s="27"/>
      <c r="CY660" s="27"/>
      <c r="CZ660" s="27"/>
      <c r="DA660" s="27"/>
      <c r="DB660" s="27"/>
      <c r="DC660" s="27"/>
      <c r="DD660" s="27"/>
      <c r="DE660" s="27"/>
      <c r="DF660" s="27"/>
      <c r="DG660" s="27"/>
      <c r="DH660" s="27"/>
      <c r="DI660" s="27"/>
      <c r="DJ660" s="27"/>
      <c r="DK660" s="27"/>
      <c r="DL660" s="27"/>
      <c r="DM660" s="27"/>
      <c r="DN660" s="27"/>
    </row>
    <row r="661" spans="1:118" x14ac:dyDescent="0.2">
      <c r="A661" s="27"/>
      <c r="B661" s="27"/>
      <c r="C661" s="27"/>
      <c r="D661" s="27"/>
      <c r="E661" s="27"/>
      <c r="F661" s="27"/>
      <c r="G661" s="27"/>
      <c r="H661" s="27"/>
      <c r="I661" s="27"/>
      <c r="J661" s="27"/>
      <c r="K661" s="27"/>
      <c r="L661" s="27"/>
      <c r="M661" s="27"/>
      <c r="N661" s="27"/>
      <c r="O661" s="27"/>
      <c r="P661" s="27"/>
      <c r="Q661" s="27"/>
      <c r="R661" s="27"/>
      <c r="S661" s="27"/>
      <c r="T661" s="27"/>
      <c r="U661" s="27"/>
      <c r="V661" s="27"/>
      <c r="W661" s="27"/>
      <c r="X661" s="27"/>
      <c r="Y661" s="27"/>
      <c r="Z661" s="27"/>
      <c r="AA661" s="27"/>
      <c r="AB661" s="27"/>
      <c r="AC661" s="27"/>
      <c r="AD661" s="27"/>
      <c r="AE661" s="27"/>
      <c r="AF661" s="27"/>
      <c r="AG661" s="27"/>
      <c r="AH661" s="27"/>
      <c r="AI661" s="27"/>
      <c r="AJ661" s="27"/>
      <c r="AK661" s="27"/>
      <c r="AL661" s="27"/>
      <c r="AM661" s="27"/>
      <c r="AN661" s="27"/>
      <c r="AO661" s="27"/>
      <c r="AP661" s="27"/>
      <c r="AQ661" s="27"/>
      <c r="AR661" s="27"/>
      <c r="AS661" s="27"/>
      <c r="AT661" s="27"/>
      <c r="AU661" s="27"/>
      <c r="AV661" s="27"/>
      <c r="AW661" s="27"/>
      <c r="AX661" s="27"/>
      <c r="AY661" s="27"/>
      <c r="AZ661" s="27"/>
      <c r="BA661" s="27"/>
      <c r="BB661" s="27"/>
      <c r="BC661" s="27"/>
      <c r="BD661" s="27"/>
      <c r="BE661" s="27"/>
      <c r="BF661" s="27"/>
      <c r="BG661" s="27"/>
      <c r="BH661" s="27"/>
      <c r="BI661" s="27"/>
      <c r="BJ661" s="27"/>
      <c r="BK661" s="27"/>
      <c r="BL661" s="27"/>
      <c r="BM661" s="27"/>
      <c r="BN661" s="27"/>
      <c r="BO661" s="27"/>
      <c r="BP661" s="27"/>
      <c r="BQ661" s="27"/>
      <c r="BR661" s="27"/>
      <c r="BS661" s="27"/>
      <c r="BT661" s="27"/>
      <c r="BU661" s="27"/>
      <c r="BV661" s="27"/>
      <c r="BW661" s="27"/>
      <c r="BX661" s="27"/>
      <c r="BY661" s="27"/>
      <c r="BZ661" s="27"/>
      <c r="CA661" s="27"/>
      <c r="CB661" s="27"/>
      <c r="CC661" s="27"/>
      <c r="CD661" s="27"/>
      <c r="CE661" s="27"/>
      <c r="CF661" s="27"/>
      <c r="CG661" s="27"/>
      <c r="CH661" s="27"/>
      <c r="CI661" s="27"/>
      <c r="CJ661" s="27"/>
      <c r="CK661" s="27"/>
      <c r="CL661" s="27"/>
      <c r="CM661" s="27"/>
      <c r="CN661" s="27"/>
      <c r="CO661" s="27"/>
      <c r="CP661" s="27"/>
      <c r="CQ661" s="27"/>
      <c r="CR661" s="27"/>
      <c r="CS661" s="27"/>
      <c r="CT661" s="27"/>
      <c r="CU661" s="27"/>
      <c r="CV661" s="27"/>
      <c r="CW661" s="27"/>
      <c r="CX661" s="27"/>
      <c r="CY661" s="27"/>
      <c r="CZ661" s="27"/>
      <c r="DA661" s="27"/>
      <c r="DB661" s="27"/>
      <c r="DC661" s="27"/>
      <c r="DD661" s="27"/>
      <c r="DE661" s="27"/>
      <c r="DF661" s="27"/>
      <c r="DG661" s="27"/>
      <c r="DH661" s="27"/>
      <c r="DI661" s="27"/>
      <c r="DJ661" s="27"/>
      <c r="DK661" s="27"/>
      <c r="DL661" s="27"/>
      <c r="DM661" s="27"/>
      <c r="DN661" s="27"/>
    </row>
    <row r="662" spans="1:118" x14ac:dyDescent="0.2">
      <c r="A662" s="27"/>
      <c r="B662" s="27"/>
      <c r="C662" s="27"/>
      <c r="D662" s="27"/>
      <c r="E662" s="27"/>
      <c r="F662" s="27"/>
      <c r="G662" s="27"/>
      <c r="H662" s="27"/>
      <c r="I662" s="27"/>
      <c r="J662" s="27"/>
      <c r="K662" s="27"/>
      <c r="L662" s="27"/>
      <c r="M662" s="27"/>
      <c r="N662" s="27"/>
      <c r="O662" s="27"/>
      <c r="P662" s="27"/>
      <c r="Q662" s="27"/>
      <c r="R662" s="27"/>
      <c r="S662" s="27"/>
      <c r="T662" s="27"/>
      <c r="U662" s="27"/>
      <c r="V662" s="27"/>
      <c r="W662" s="27"/>
      <c r="X662" s="27"/>
      <c r="Y662" s="27"/>
      <c r="Z662" s="27"/>
      <c r="AA662" s="27"/>
      <c r="AB662" s="27"/>
      <c r="AC662" s="27"/>
      <c r="AD662" s="27"/>
      <c r="AE662" s="27"/>
      <c r="AF662" s="27"/>
      <c r="AG662" s="27"/>
      <c r="AH662" s="27"/>
      <c r="AI662" s="27"/>
      <c r="AJ662" s="27"/>
      <c r="AK662" s="27"/>
      <c r="AL662" s="27"/>
      <c r="AM662" s="27"/>
      <c r="AN662" s="27"/>
      <c r="AO662" s="27"/>
      <c r="AP662" s="27"/>
      <c r="AQ662" s="27"/>
      <c r="AR662" s="27"/>
      <c r="AS662" s="27"/>
      <c r="AT662" s="27"/>
      <c r="AU662" s="27"/>
      <c r="AV662" s="27"/>
      <c r="AW662" s="27"/>
      <c r="AX662" s="27"/>
      <c r="AY662" s="27"/>
      <c r="AZ662" s="27"/>
      <c r="BA662" s="27"/>
      <c r="BB662" s="27"/>
      <c r="BC662" s="27"/>
      <c r="BD662" s="27"/>
      <c r="BE662" s="27"/>
      <c r="BF662" s="27"/>
      <c r="BG662" s="27"/>
      <c r="BH662" s="27"/>
      <c r="BI662" s="27"/>
      <c r="BJ662" s="27"/>
      <c r="BK662" s="27"/>
      <c r="BL662" s="27"/>
      <c r="BM662" s="27"/>
      <c r="BN662" s="27"/>
      <c r="BO662" s="27"/>
      <c r="BP662" s="27"/>
      <c r="BQ662" s="27"/>
      <c r="BR662" s="27"/>
      <c r="BS662" s="27"/>
      <c r="BT662" s="27"/>
      <c r="BU662" s="27"/>
      <c r="BV662" s="27"/>
      <c r="BW662" s="27"/>
      <c r="BX662" s="27"/>
      <c r="BY662" s="27"/>
      <c r="BZ662" s="27"/>
      <c r="CA662" s="27"/>
      <c r="CB662" s="27"/>
      <c r="CC662" s="27"/>
      <c r="CD662" s="27"/>
      <c r="CE662" s="27"/>
      <c r="CF662" s="27"/>
      <c r="CG662" s="27"/>
      <c r="CH662" s="27"/>
      <c r="CI662" s="27"/>
      <c r="CJ662" s="27"/>
      <c r="CK662" s="27"/>
      <c r="CL662" s="27"/>
      <c r="CM662" s="27"/>
      <c r="CN662" s="27"/>
      <c r="CO662" s="27"/>
      <c r="CP662" s="27"/>
      <c r="CQ662" s="27"/>
      <c r="CR662" s="27"/>
      <c r="CS662" s="27"/>
      <c r="CT662" s="27"/>
      <c r="CU662" s="27"/>
      <c r="CV662" s="27"/>
      <c r="CW662" s="27"/>
      <c r="CX662" s="27"/>
      <c r="CY662" s="27"/>
      <c r="CZ662" s="27"/>
      <c r="DA662" s="27"/>
      <c r="DB662" s="27"/>
      <c r="DC662" s="27"/>
      <c r="DD662" s="27"/>
      <c r="DE662" s="27"/>
      <c r="DF662" s="27"/>
      <c r="DG662" s="27"/>
      <c r="DH662" s="27"/>
      <c r="DI662" s="27"/>
      <c r="DJ662" s="27"/>
      <c r="DK662" s="27"/>
      <c r="DL662" s="27"/>
      <c r="DM662" s="27"/>
      <c r="DN662" s="27"/>
    </row>
    <row r="663" spans="1:118" x14ac:dyDescent="0.2">
      <c r="A663" s="27"/>
      <c r="B663" s="27"/>
      <c r="C663" s="27"/>
      <c r="D663" s="27"/>
      <c r="E663" s="27"/>
      <c r="F663" s="27"/>
      <c r="G663" s="27"/>
      <c r="H663" s="27"/>
      <c r="I663" s="27"/>
      <c r="J663" s="27"/>
      <c r="K663" s="27"/>
      <c r="L663" s="27"/>
      <c r="M663" s="27"/>
      <c r="N663" s="27"/>
      <c r="O663" s="27"/>
      <c r="P663" s="27"/>
      <c r="Q663" s="27"/>
      <c r="R663" s="27"/>
      <c r="S663" s="27"/>
      <c r="T663" s="27"/>
      <c r="U663" s="27"/>
      <c r="V663" s="27"/>
      <c r="W663" s="27"/>
      <c r="X663" s="27"/>
      <c r="Y663" s="27"/>
      <c r="Z663" s="27"/>
      <c r="AA663" s="27"/>
      <c r="AB663" s="27"/>
      <c r="AC663" s="27"/>
      <c r="AD663" s="27"/>
      <c r="AE663" s="27"/>
      <c r="AF663" s="27"/>
      <c r="AG663" s="27"/>
      <c r="AH663" s="27"/>
      <c r="AI663" s="27"/>
      <c r="AJ663" s="27"/>
      <c r="AK663" s="27"/>
      <c r="AL663" s="27"/>
      <c r="AM663" s="27"/>
      <c r="AN663" s="27"/>
      <c r="AO663" s="27"/>
      <c r="AP663" s="27"/>
      <c r="AQ663" s="27"/>
      <c r="AR663" s="27"/>
      <c r="AS663" s="27"/>
      <c r="AT663" s="27"/>
      <c r="AU663" s="27"/>
      <c r="AV663" s="27"/>
      <c r="AW663" s="27"/>
      <c r="AX663" s="27"/>
      <c r="AY663" s="27"/>
      <c r="AZ663" s="27"/>
      <c r="BA663" s="27"/>
      <c r="BB663" s="27"/>
      <c r="BC663" s="27"/>
      <c r="BD663" s="27"/>
      <c r="BE663" s="27"/>
      <c r="BF663" s="27"/>
      <c r="BG663" s="27"/>
      <c r="BH663" s="27"/>
      <c r="BI663" s="27"/>
      <c r="BJ663" s="27"/>
      <c r="BK663" s="27"/>
      <c r="BL663" s="27"/>
      <c r="BM663" s="27"/>
      <c r="BN663" s="27"/>
      <c r="BO663" s="27"/>
      <c r="BP663" s="27"/>
      <c r="BQ663" s="27"/>
      <c r="BR663" s="27"/>
      <c r="BS663" s="27"/>
      <c r="BT663" s="27"/>
      <c r="BU663" s="27"/>
      <c r="BV663" s="27"/>
      <c r="BW663" s="27"/>
      <c r="BX663" s="27"/>
      <c r="BY663" s="27"/>
      <c r="BZ663" s="27"/>
      <c r="CA663" s="27"/>
      <c r="CB663" s="27"/>
      <c r="CC663" s="27"/>
      <c r="CD663" s="27"/>
      <c r="CE663" s="27"/>
      <c r="CF663" s="27"/>
      <c r="CG663" s="27"/>
      <c r="CH663" s="27"/>
      <c r="CI663" s="27"/>
      <c r="CJ663" s="27"/>
      <c r="CK663" s="27"/>
      <c r="CL663" s="27"/>
      <c r="CM663" s="27"/>
      <c r="CN663" s="27"/>
      <c r="CO663" s="27"/>
      <c r="CP663" s="27"/>
      <c r="CQ663" s="27"/>
      <c r="CR663" s="27"/>
      <c r="CS663" s="27"/>
      <c r="CT663" s="27"/>
      <c r="CU663" s="27"/>
      <c r="CV663" s="27"/>
      <c r="CW663" s="27"/>
      <c r="CX663" s="27"/>
      <c r="CY663" s="27"/>
      <c r="CZ663" s="27"/>
      <c r="DA663" s="27"/>
      <c r="DB663" s="27"/>
      <c r="DC663" s="27"/>
      <c r="DD663" s="27"/>
      <c r="DE663" s="27"/>
      <c r="DF663" s="27"/>
      <c r="DG663" s="27"/>
      <c r="DH663" s="27"/>
      <c r="DI663" s="27"/>
      <c r="DJ663" s="27"/>
      <c r="DK663" s="27"/>
      <c r="DL663" s="27"/>
      <c r="DM663" s="27"/>
      <c r="DN663" s="27"/>
    </row>
    <row r="664" spans="1:118" x14ac:dyDescent="0.2">
      <c r="A664" s="27"/>
      <c r="B664" s="27"/>
      <c r="C664" s="27"/>
      <c r="D664" s="27"/>
      <c r="E664" s="27"/>
      <c r="F664" s="27"/>
      <c r="G664" s="27"/>
      <c r="H664" s="27"/>
      <c r="I664" s="27"/>
      <c r="J664" s="27"/>
      <c r="K664" s="27"/>
      <c r="L664" s="27"/>
      <c r="M664" s="27"/>
      <c r="N664" s="27"/>
      <c r="O664" s="27"/>
      <c r="P664" s="27"/>
      <c r="Q664" s="27"/>
      <c r="R664" s="27"/>
      <c r="S664" s="27"/>
      <c r="T664" s="27"/>
      <c r="U664" s="27"/>
      <c r="V664" s="27"/>
      <c r="W664" s="27"/>
      <c r="X664" s="27"/>
      <c r="Y664" s="27"/>
      <c r="Z664" s="27"/>
      <c r="AA664" s="27"/>
      <c r="AB664" s="27"/>
      <c r="AC664" s="27"/>
      <c r="AD664" s="27"/>
      <c r="AE664" s="27"/>
      <c r="AF664" s="27"/>
      <c r="AG664" s="27"/>
      <c r="AH664" s="27"/>
      <c r="AI664" s="27"/>
      <c r="AJ664" s="27"/>
      <c r="AK664" s="27"/>
      <c r="AL664" s="27"/>
      <c r="AM664" s="27"/>
      <c r="AN664" s="27"/>
      <c r="AO664" s="27"/>
      <c r="AP664" s="27"/>
      <c r="AQ664" s="27"/>
      <c r="AR664" s="27"/>
      <c r="AS664" s="27"/>
      <c r="AT664" s="27"/>
      <c r="AU664" s="27"/>
      <c r="AV664" s="27"/>
      <c r="AW664" s="27"/>
      <c r="AX664" s="27"/>
      <c r="AY664" s="27"/>
      <c r="AZ664" s="27"/>
      <c r="BA664" s="27"/>
      <c r="BB664" s="27"/>
      <c r="BC664" s="27"/>
      <c r="BD664" s="27"/>
      <c r="BE664" s="27"/>
      <c r="BF664" s="27"/>
      <c r="BG664" s="27"/>
      <c r="BH664" s="27"/>
      <c r="BI664" s="27"/>
      <c r="BJ664" s="27"/>
      <c r="BK664" s="27"/>
      <c r="BL664" s="27"/>
      <c r="BM664" s="27"/>
      <c r="BN664" s="27"/>
      <c r="BO664" s="27"/>
      <c r="BP664" s="27"/>
      <c r="BQ664" s="27"/>
      <c r="BR664" s="27"/>
      <c r="BS664" s="27"/>
      <c r="BT664" s="27"/>
      <c r="BU664" s="27"/>
      <c r="BV664" s="27"/>
      <c r="BW664" s="27"/>
      <c r="BX664" s="27"/>
      <c r="BY664" s="27"/>
      <c r="BZ664" s="27"/>
      <c r="CA664" s="27"/>
      <c r="CB664" s="27"/>
      <c r="CC664" s="27"/>
      <c r="CD664" s="27"/>
      <c r="CE664" s="27"/>
      <c r="CF664" s="27"/>
      <c r="CG664" s="27"/>
      <c r="CH664" s="27"/>
      <c r="CI664" s="27"/>
      <c r="CJ664" s="27"/>
      <c r="CK664" s="27"/>
      <c r="CL664" s="27"/>
      <c r="CM664" s="27"/>
      <c r="CN664" s="27"/>
      <c r="CO664" s="27"/>
      <c r="CP664" s="27"/>
      <c r="CQ664" s="27"/>
      <c r="CR664" s="27"/>
      <c r="CS664" s="27"/>
      <c r="CT664" s="27"/>
      <c r="CU664" s="27"/>
      <c r="CV664" s="27"/>
      <c r="CW664" s="27"/>
      <c r="CX664" s="27"/>
      <c r="CY664" s="27"/>
      <c r="CZ664" s="27"/>
      <c r="DA664" s="27"/>
      <c r="DB664" s="27"/>
      <c r="DC664" s="27"/>
      <c r="DD664" s="27"/>
      <c r="DE664" s="27"/>
      <c r="DF664" s="27"/>
      <c r="DG664" s="27"/>
      <c r="DH664" s="27"/>
      <c r="DI664" s="27"/>
      <c r="DJ664" s="27"/>
      <c r="DK664" s="27"/>
      <c r="DL664" s="27"/>
      <c r="DM664" s="27"/>
      <c r="DN664" s="27"/>
    </row>
    <row r="665" spans="1:118" x14ac:dyDescent="0.2">
      <c r="A665" s="27"/>
      <c r="B665" s="27"/>
      <c r="C665" s="27"/>
      <c r="D665" s="27"/>
      <c r="E665" s="27"/>
      <c r="F665" s="27"/>
      <c r="G665" s="27"/>
      <c r="H665" s="27"/>
      <c r="I665" s="27"/>
      <c r="J665" s="27"/>
      <c r="K665" s="27"/>
      <c r="L665" s="27"/>
      <c r="M665" s="27"/>
      <c r="N665" s="27"/>
      <c r="O665" s="27"/>
      <c r="P665" s="27"/>
      <c r="Q665" s="27"/>
      <c r="R665" s="27"/>
      <c r="S665" s="27"/>
      <c r="T665" s="27"/>
      <c r="U665" s="27"/>
      <c r="V665" s="27"/>
      <c r="W665" s="27"/>
      <c r="X665" s="27"/>
      <c r="Y665" s="27"/>
      <c r="Z665" s="27"/>
      <c r="AA665" s="27"/>
      <c r="AB665" s="27"/>
      <c r="AC665" s="27"/>
      <c r="AD665" s="27"/>
      <c r="AE665" s="27"/>
      <c r="AF665" s="27"/>
      <c r="AG665" s="27"/>
      <c r="AH665" s="27"/>
      <c r="AI665" s="27"/>
      <c r="AJ665" s="27"/>
      <c r="AK665" s="27"/>
      <c r="AL665" s="27"/>
      <c r="AM665" s="27"/>
      <c r="AN665" s="27"/>
      <c r="AO665" s="27"/>
      <c r="AP665" s="27"/>
      <c r="AQ665" s="27"/>
      <c r="AR665" s="27"/>
      <c r="AS665" s="27"/>
      <c r="AT665" s="27"/>
      <c r="AU665" s="27"/>
      <c r="AV665" s="27"/>
      <c r="AW665" s="27"/>
      <c r="AX665" s="27"/>
      <c r="AY665" s="27"/>
      <c r="AZ665" s="27"/>
      <c r="BA665" s="27"/>
      <c r="BB665" s="27"/>
      <c r="BC665" s="27"/>
      <c r="BD665" s="27"/>
      <c r="BE665" s="27"/>
      <c r="BF665" s="27"/>
      <c r="BG665" s="27"/>
      <c r="BH665" s="27"/>
      <c r="BI665" s="27"/>
      <c r="BJ665" s="27"/>
      <c r="BK665" s="27"/>
      <c r="BL665" s="27"/>
      <c r="BM665" s="27"/>
      <c r="BN665" s="27"/>
      <c r="BO665" s="27"/>
      <c r="BP665" s="27"/>
      <c r="BQ665" s="27"/>
      <c r="BR665" s="27"/>
      <c r="BS665" s="27"/>
      <c r="BT665" s="27"/>
      <c r="BU665" s="27"/>
      <c r="BV665" s="27"/>
      <c r="BW665" s="27"/>
      <c r="BX665" s="27"/>
      <c r="BY665" s="27"/>
      <c r="BZ665" s="27"/>
      <c r="CA665" s="27"/>
      <c r="CB665" s="27"/>
      <c r="CC665" s="27"/>
      <c r="CD665" s="27"/>
      <c r="CE665" s="27"/>
      <c r="CF665" s="27"/>
      <c r="CG665" s="27"/>
      <c r="CH665" s="27"/>
      <c r="CI665" s="27"/>
      <c r="CJ665" s="27"/>
      <c r="CK665" s="27"/>
      <c r="CL665" s="27"/>
      <c r="CM665" s="27"/>
      <c r="CN665" s="27"/>
      <c r="CO665" s="27"/>
      <c r="CP665" s="27"/>
      <c r="CQ665" s="27"/>
      <c r="CR665" s="27"/>
      <c r="CS665" s="27"/>
      <c r="CT665" s="27"/>
      <c r="CU665" s="27"/>
      <c r="CV665" s="27"/>
      <c r="CW665" s="27"/>
      <c r="CX665" s="27"/>
      <c r="CY665" s="27"/>
      <c r="CZ665" s="27"/>
      <c r="DA665" s="27"/>
      <c r="DB665" s="27"/>
      <c r="DC665" s="27"/>
      <c r="DD665" s="27"/>
      <c r="DE665" s="27"/>
      <c r="DF665" s="27"/>
      <c r="DG665" s="27"/>
      <c r="DH665" s="27"/>
      <c r="DI665" s="27"/>
      <c r="DJ665" s="27"/>
      <c r="DK665" s="27"/>
      <c r="DL665" s="27"/>
      <c r="DM665" s="27"/>
      <c r="DN665" s="27"/>
    </row>
    <row r="666" spans="1:118" x14ac:dyDescent="0.2">
      <c r="A666" s="27"/>
      <c r="B666" s="27"/>
      <c r="C666" s="27"/>
      <c r="D666" s="27"/>
      <c r="E666" s="27"/>
      <c r="F666" s="27"/>
      <c r="G666" s="27"/>
      <c r="H666" s="27"/>
      <c r="I666" s="27"/>
      <c r="J666" s="27"/>
      <c r="K666" s="27"/>
      <c r="L666" s="27"/>
      <c r="M666" s="27"/>
      <c r="N666" s="27"/>
      <c r="O666" s="27"/>
      <c r="P666" s="27"/>
      <c r="Q666" s="27"/>
      <c r="R666" s="27"/>
      <c r="S666" s="27"/>
      <c r="T666" s="27"/>
      <c r="U666" s="27"/>
      <c r="V666" s="27"/>
      <c r="W666" s="27"/>
      <c r="X666" s="27"/>
      <c r="Y666" s="27"/>
      <c r="Z666" s="27"/>
      <c r="AA666" s="27"/>
      <c r="AB666" s="27"/>
      <c r="AC666" s="27"/>
      <c r="AD666" s="27"/>
      <c r="AE666" s="27"/>
      <c r="AF666" s="27"/>
      <c r="AG666" s="27"/>
      <c r="AH666" s="27"/>
      <c r="AI666" s="27"/>
      <c r="AJ666" s="27"/>
      <c r="AK666" s="27"/>
      <c r="AL666" s="27"/>
      <c r="AM666" s="27"/>
      <c r="AN666" s="27"/>
      <c r="AO666" s="27"/>
      <c r="AP666" s="27"/>
      <c r="AQ666" s="27"/>
      <c r="AR666" s="27"/>
      <c r="AS666" s="27"/>
      <c r="AT666" s="27"/>
      <c r="AU666" s="27"/>
      <c r="AV666" s="27"/>
      <c r="AW666" s="27"/>
      <c r="AX666" s="27"/>
      <c r="AY666" s="27"/>
      <c r="AZ666" s="27"/>
      <c r="BA666" s="27"/>
      <c r="BB666" s="27"/>
      <c r="BC666" s="27"/>
      <c r="BD666" s="27"/>
      <c r="BE666" s="27"/>
      <c r="BF666" s="27"/>
      <c r="BG666" s="27"/>
      <c r="BH666" s="27"/>
      <c r="BI666" s="27"/>
      <c r="BJ666" s="27"/>
      <c r="BK666" s="27"/>
      <c r="BL666" s="27"/>
      <c r="BM666" s="27"/>
      <c r="BN666" s="27"/>
      <c r="BO666" s="27"/>
      <c r="BP666" s="27"/>
      <c r="BQ666" s="27"/>
      <c r="BR666" s="27"/>
      <c r="BS666" s="27"/>
      <c r="BT666" s="27"/>
      <c r="BU666" s="27"/>
      <c r="BV666" s="27"/>
      <c r="BW666" s="27"/>
      <c r="BX666" s="27"/>
      <c r="BY666" s="27"/>
      <c r="BZ666" s="27"/>
      <c r="CA666" s="27"/>
      <c r="CB666" s="27"/>
      <c r="CC666" s="27"/>
      <c r="CD666" s="27"/>
      <c r="CE666" s="27"/>
      <c r="CF666" s="27"/>
      <c r="CG666" s="27"/>
      <c r="CH666" s="27"/>
      <c r="CI666" s="27"/>
      <c r="CJ666" s="27"/>
      <c r="CK666" s="27"/>
      <c r="CL666" s="27"/>
      <c r="CM666" s="27"/>
      <c r="CN666" s="27"/>
      <c r="CO666" s="27"/>
      <c r="CP666" s="27"/>
      <c r="CQ666" s="27"/>
      <c r="CR666" s="27"/>
      <c r="CS666" s="27"/>
      <c r="CT666" s="27"/>
      <c r="CU666" s="27"/>
      <c r="CV666" s="27"/>
      <c r="CW666" s="27"/>
      <c r="CX666" s="27"/>
      <c r="CY666" s="27"/>
      <c r="CZ666" s="27"/>
      <c r="DA666" s="27"/>
      <c r="DB666" s="27"/>
      <c r="DC666" s="27"/>
      <c r="DD666" s="27"/>
      <c r="DE666" s="27"/>
      <c r="DF666" s="27"/>
      <c r="DG666" s="27"/>
      <c r="DH666" s="27"/>
      <c r="DI666" s="27"/>
      <c r="DJ666" s="27"/>
      <c r="DK666" s="27"/>
      <c r="DL666" s="27"/>
      <c r="DM666" s="27"/>
      <c r="DN666" s="27"/>
    </row>
    <row r="667" spans="1:118" x14ac:dyDescent="0.2">
      <c r="A667" s="27"/>
      <c r="B667" s="27"/>
      <c r="C667" s="27"/>
      <c r="D667" s="27"/>
      <c r="E667" s="27"/>
      <c r="F667" s="27"/>
      <c r="G667" s="27"/>
      <c r="H667" s="27"/>
      <c r="I667" s="27"/>
      <c r="J667" s="27"/>
      <c r="K667" s="27"/>
      <c r="L667" s="27"/>
      <c r="M667" s="27"/>
      <c r="N667" s="27"/>
      <c r="O667" s="27"/>
      <c r="P667" s="27"/>
      <c r="Q667" s="27"/>
      <c r="R667" s="27"/>
      <c r="S667" s="27"/>
      <c r="T667" s="27"/>
      <c r="U667" s="27"/>
      <c r="V667" s="27"/>
      <c r="W667" s="27"/>
      <c r="X667" s="27"/>
      <c r="Y667" s="27"/>
      <c r="Z667" s="27"/>
      <c r="AA667" s="27"/>
      <c r="AB667" s="27"/>
      <c r="AC667" s="27"/>
      <c r="AD667" s="27"/>
      <c r="AE667" s="27"/>
      <c r="AF667" s="27"/>
      <c r="AG667" s="27"/>
      <c r="AH667" s="27"/>
      <c r="AI667" s="27"/>
      <c r="AJ667" s="27"/>
      <c r="AK667" s="27"/>
      <c r="AL667" s="27"/>
      <c r="AM667" s="27"/>
      <c r="AN667" s="27"/>
      <c r="AO667" s="27"/>
      <c r="AP667" s="27"/>
      <c r="AQ667" s="27"/>
      <c r="AR667" s="27"/>
      <c r="AS667" s="27"/>
      <c r="AT667" s="27"/>
      <c r="AU667" s="27"/>
      <c r="AV667" s="27"/>
      <c r="AW667" s="27"/>
      <c r="AX667" s="27"/>
      <c r="AY667" s="27"/>
      <c r="AZ667" s="27"/>
      <c r="BA667" s="27"/>
      <c r="BB667" s="27"/>
      <c r="BC667" s="27"/>
      <c r="BD667" s="27"/>
      <c r="BE667" s="27"/>
      <c r="BF667" s="27"/>
      <c r="BG667" s="27"/>
      <c r="BH667" s="27"/>
      <c r="BI667" s="27"/>
      <c r="BJ667" s="27"/>
      <c r="BK667" s="27"/>
      <c r="BL667" s="27"/>
      <c r="BM667" s="27"/>
      <c r="BN667" s="27"/>
      <c r="BO667" s="27"/>
      <c r="BP667" s="27"/>
      <c r="BQ667" s="27"/>
      <c r="BR667" s="27"/>
      <c r="BS667" s="27"/>
      <c r="BT667" s="27"/>
      <c r="BU667" s="27"/>
      <c r="BV667" s="27"/>
      <c r="BW667" s="27"/>
      <c r="BX667" s="27"/>
      <c r="BY667" s="27"/>
      <c r="BZ667" s="27"/>
      <c r="CA667" s="27"/>
      <c r="CB667" s="27"/>
      <c r="CC667" s="27"/>
      <c r="CD667" s="27"/>
      <c r="CE667" s="27"/>
      <c r="CF667" s="27"/>
      <c r="CG667" s="27"/>
      <c r="CH667" s="27"/>
      <c r="CI667" s="27"/>
      <c r="CJ667" s="27"/>
      <c r="CK667" s="27"/>
      <c r="CL667" s="27"/>
      <c r="CM667" s="27"/>
      <c r="CN667" s="27"/>
      <c r="CO667" s="27"/>
      <c r="CP667" s="27"/>
      <c r="CQ667" s="27"/>
      <c r="CR667" s="27"/>
      <c r="CS667" s="27"/>
      <c r="CT667" s="27"/>
      <c r="CU667" s="27"/>
      <c r="CV667" s="27"/>
      <c r="CW667" s="27"/>
      <c r="CX667" s="27"/>
      <c r="CY667" s="27"/>
      <c r="CZ667" s="27"/>
      <c r="DA667" s="27"/>
      <c r="DB667" s="27"/>
      <c r="DC667" s="27"/>
      <c r="DD667" s="27"/>
      <c r="DE667" s="27"/>
      <c r="DF667" s="27"/>
      <c r="DG667" s="27"/>
      <c r="DH667" s="27"/>
      <c r="DI667" s="27"/>
      <c r="DJ667" s="27"/>
      <c r="DK667" s="27"/>
      <c r="DL667" s="27"/>
      <c r="DM667" s="27"/>
      <c r="DN667" s="27"/>
    </row>
    <row r="668" spans="1:118" x14ac:dyDescent="0.2">
      <c r="A668" s="27"/>
      <c r="B668" s="27"/>
      <c r="C668" s="27"/>
      <c r="D668" s="27"/>
      <c r="E668" s="27"/>
      <c r="F668" s="27"/>
      <c r="G668" s="27"/>
      <c r="H668" s="27"/>
      <c r="I668" s="27"/>
      <c r="J668" s="27"/>
      <c r="K668" s="27"/>
      <c r="L668" s="27"/>
      <c r="M668" s="27"/>
      <c r="N668" s="27"/>
      <c r="O668" s="27"/>
      <c r="P668" s="27"/>
      <c r="Q668" s="27"/>
      <c r="R668" s="27"/>
      <c r="S668" s="27"/>
      <c r="T668" s="27"/>
      <c r="U668" s="27"/>
      <c r="V668" s="27"/>
      <c r="W668" s="27"/>
      <c r="X668" s="27"/>
      <c r="Y668" s="27"/>
      <c r="Z668" s="27"/>
      <c r="AA668" s="27"/>
      <c r="AB668" s="27"/>
      <c r="AC668" s="27"/>
      <c r="AD668" s="27"/>
      <c r="AE668" s="27"/>
      <c r="AF668" s="27"/>
      <c r="AG668" s="27"/>
      <c r="AH668" s="27"/>
      <c r="AI668" s="27"/>
      <c r="AJ668" s="27"/>
      <c r="AK668" s="27"/>
      <c r="AL668" s="27"/>
      <c r="AM668" s="27"/>
      <c r="AN668" s="27"/>
      <c r="AO668" s="27"/>
      <c r="AP668" s="27"/>
      <c r="AQ668" s="27"/>
      <c r="AR668" s="27"/>
      <c r="AS668" s="27"/>
      <c r="AT668" s="27"/>
      <c r="AU668" s="27"/>
      <c r="AV668" s="27"/>
      <c r="AW668" s="27"/>
      <c r="AX668" s="27"/>
      <c r="AY668" s="27"/>
      <c r="AZ668" s="27"/>
      <c r="BA668" s="27"/>
      <c r="BB668" s="27"/>
      <c r="BC668" s="27"/>
      <c r="BD668" s="27"/>
      <c r="BE668" s="27"/>
      <c r="BF668" s="27"/>
      <c r="BG668" s="27"/>
      <c r="BH668" s="27"/>
      <c r="BI668" s="27"/>
      <c r="BJ668" s="27"/>
      <c r="BK668" s="27"/>
      <c r="BL668" s="27"/>
      <c r="BM668" s="27"/>
      <c r="BN668" s="27"/>
      <c r="BO668" s="27"/>
      <c r="BP668" s="27"/>
      <c r="BQ668" s="27"/>
      <c r="BR668" s="27"/>
      <c r="BS668" s="27"/>
      <c r="BT668" s="27"/>
      <c r="BU668" s="27"/>
      <c r="BV668" s="27"/>
      <c r="BW668" s="27"/>
      <c r="BX668" s="27"/>
      <c r="BY668" s="27"/>
      <c r="BZ668" s="27"/>
      <c r="CA668" s="27"/>
      <c r="CB668" s="27"/>
      <c r="CC668" s="27"/>
      <c r="CD668" s="27"/>
      <c r="CE668" s="27"/>
      <c r="CF668" s="27"/>
      <c r="CG668" s="27"/>
      <c r="CH668" s="27"/>
      <c r="CI668" s="27"/>
      <c r="CJ668" s="27"/>
      <c r="CK668" s="27"/>
      <c r="CL668" s="27"/>
      <c r="CM668" s="27"/>
      <c r="CN668" s="27"/>
      <c r="CO668" s="27"/>
      <c r="CP668" s="27"/>
      <c r="CQ668" s="27"/>
      <c r="CR668" s="27"/>
      <c r="CS668" s="27"/>
      <c r="CT668" s="27"/>
      <c r="CU668" s="27"/>
      <c r="CV668" s="27"/>
      <c r="CW668" s="27"/>
      <c r="CX668" s="27"/>
      <c r="CY668" s="27"/>
      <c r="CZ668" s="27"/>
      <c r="DA668" s="27"/>
      <c r="DB668" s="27"/>
      <c r="DC668" s="27"/>
      <c r="DD668" s="27"/>
      <c r="DE668" s="27"/>
      <c r="DF668" s="27"/>
      <c r="DG668" s="27"/>
      <c r="DH668" s="27"/>
      <c r="DI668" s="27"/>
      <c r="DJ668" s="27"/>
      <c r="DK668" s="27"/>
      <c r="DL668" s="27"/>
      <c r="DM668" s="27"/>
      <c r="DN668" s="27"/>
    </row>
    <row r="669" spans="1:118" x14ac:dyDescent="0.2">
      <c r="A669" s="27"/>
      <c r="B669" s="27"/>
      <c r="C669" s="27"/>
      <c r="D669" s="27"/>
      <c r="E669" s="27"/>
      <c r="F669" s="27"/>
      <c r="G669" s="27"/>
      <c r="H669" s="27"/>
      <c r="I669" s="27"/>
      <c r="J669" s="27"/>
      <c r="K669" s="27"/>
      <c r="L669" s="27"/>
      <c r="M669" s="27"/>
      <c r="N669" s="27"/>
      <c r="O669" s="27"/>
      <c r="P669" s="27"/>
      <c r="Q669" s="27"/>
      <c r="R669" s="27"/>
      <c r="S669" s="27"/>
      <c r="T669" s="27"/>
      <c r="U669" s="27"/>
      <c r="V669" s="27"/>
      <c r="W669" s="27"/>
      <c r="X669" s="27"/>
      <c r="Y669" s="27"/>
      <c r="Z669" s="27"/>
      <c r="AA669" s="27"/>
      <c r="AB669" s="27"/>
      <c r="AC669" s="27"/>
      <c r="AD669" s="27"/>
      <c r="AE669" s="27"/>
      <c r="AF669" s="27"/>
      <c r="AG669" s="27"/>
      <c r="AH669" s="27"/>
      <c r="AI669" s="27"/>
      <c r="AJ669" s="27"/>
      <c r="AK669" s="27"/>
      <c r="AL669" s="27"/>
      <c r="AM669" s="27"/>
      <c r="AN669" s="27"/>
      <c r="AO669" s="27"/>
      <c r="AP669" s="27"/>
      <c r="AQ669" s="27"/>
      <c r="AR669" s="27"/>
      <c r="AS669" s="27"/>
      <c r="AT669" s="27"/>
      <c r="AU669" s="27"/>
      <c r="AV669" s="27"/>
      <c r="AW669" s="27"/>
      <c r="AX669" s="27"/>
      <c r="AY669" s="27"/>
      <c r="AZ669" s="27"/>
      <c r="BA669" s="27"/>
      <c r="BB669" s="27"/>
      <c r="BC669" s="27"/>
      <c r="BD669" s="27"/>
      <c r="BE669" s="27"/>
      <c r="BF669" s="27"/>
      <c r="BG669" s="27"/>
      <c r="BH669" s="27"/>
      <c r="BI669" s="27"/>
      <c r="BJ669" s="27"/>
      <c r="BK669" s="27"/>
      <c r="BL669" s="27"/>
      <c r="BM669" s="27"/>
      <c r="BN669" s="27"/>
      <c r="BO669" s="27"/>
      <c r="BP669" s="27"/>
      <c r="BQ669" s="27"/>
      <c r="BR669" s="27"/>
      <c r="BS669" s="27"/>
      <c r="BT669" s="27"/>
      <c r="BU669" s="27"/>
      <c r="BV669" s="27"/>
      <c r="BW669" s="27"/>
      <c r="BX669" s="27"/>
      <c r="BY669" s="27"/>
      <c r="BZ669" s="27"/>
      <c r="CA669" s="27"/>
      <c r="CB669" s="27"/>
      <c r="CC669" s="27"/>
      <c r="CD669" s="27"/>
      <c r="CE669" s="27"/>
      <c r="CF669" s="27"/>
      <c r="CG669" s="27"/>
      <c r="CH669" s="27"/>
      <c r="CI669" s="27"/>
      <c r="CJ669" s="27"/>
      <c r="CK669" s="27"/>
      <c r="CL669" s="27"/>
      <c r="CM669" s="27"/>
      <c r="CN669" s="27"/>
      <c r="CO669" s="27"/>
      <c r="CP669" s="27"/>
      <c r="CQ669" s="27"/>
      <c r="CR669" s="27"/>
      <c r="CS669" s="27"/>
      <c r="CT669" s="27"/>
      <c r="CU669" s="27"/>
      <c r="CV669" s="27"/>
      <c r="CW669" s="27"/>
      <c r="CX669" s="27"/>
      <c r="CY669" s="27"/>
      <c r="CZ669" s="27"/>
      <c r="DA669" s="27"/>
      <c r="DB669" s="27"/>
      <c r="DC669" s="27"/>
      <c r="DD669" s="27"/>
      <c r="DE669" s="27"/>
      <c r="DF669" s="27"/>
      <c r="DG669" s="27"/>
      <c r="DH669" s="27"/>
      <c r="DI669" s="27"/>
      <c r="DJ669" s="27"/>
      <c r="DK669" s="27"/>
      <c r="DL669" s="27"/>
      <c r="DM669" s="27"/>
      <c r="DN669" s="27"/>
    </row>
    <row r="670" spans="1:118" x14ac:dyDescent="0.2">
      <c r="A670" s="27"/>
      <c r="B670" s="27"/>
      <c r="C670" s="27"/>
      <c r="D670" s="27"/>
      <c r="E670" s="27"/>
      <c r="F670" s="27"/>
      <c r="G670" s="27"/>
      <c r="H670" s="27"/>
      <c r="I670" s="27"/>
      <c r="J670" s="27"/>
      <c r="K670" s="27"/>
      <c r="L670" s="27"/>
      <c r="M670" s="27"/>
      <c r="N670" s="27"/>
      <c r="O670" s="27"/>
      <c r="P670" s="27"/>
      <c r="Q670" s="27"/>
      <c r="R670" s="27"/>
      <c r="S670" s="27"/>
      <c r="T670" s="27"/>
      <c r="U670" s="27"/>
      <c r="V670" s="27"/>
      <c r="W670" s="27"/>
      <c r="X670" s="27"/>
      <c r="Y670" s="27"/>
      <c r="Z670" s="27"/>
      <c r="AA670" s="27"/>
      <c r="AB670" s="27"/>
      <c r="AC670" s="27"/>
      <c r="AD670" s="27"/>
      <c r="AE670" s="27"/>
      <c r="AF670" s="27"/>
      <c r="AG670" s="27"/>
      <c r="AH670" s="27"/>
      <c r="AI670" s="27"/>
      <c r="AJ670" s="27"/>
      <c r="AK670" s="27"/>
      <c r="AL670" s="27"/>
      <c r="AM670" s="27"/>
      <c r="AN670" s="27"/>
      <c r="AO670" s="27"/>
      <c r="AP670" s="27"/>
      <c r="AQ670" s="27"/>
      <c r="AR670" s="27"/>
      <c r="AS670" s="27"/>
      <c r="AT670" s="27"/>
      <c r="AU670" s="27"/>
      <c r="AV670" s="27"/>
      <c r="AW670" s="27"/>
      <c r="AX670" s="27"/>
      <c r="AY670" s="27"/>
      <c r="AZ670" s="27"/>
      <c r="BA670" s="27"/>
      <c r="BB670" s="27"/>
      <c r="BC670" s="27"/>
      <c r="BD670" s="27"/>
      <c r="BE670" s="27"/>
      <c r="BF670" s="27"/>
      <c r="BG670" s="27"/>
      <c r="BH670" s="27"/>
      <c r="BI670" s="27"/>
      <c r="BJ670" s="27"/>
      <c r="BK670" s="27"/>
      <c r="BL670" s="27"/>
      <c r="BM670" s="27"/>
      <c r="BN670" s="27"/>
      <c r="BO670" s="27"/>
      <c r="BP670" s="27"/>
      <c r="BQ670" s="27"/>
      <c r="BR670" s="27"/>
      <c r="BS670" s="27"/>
      <c r="BT670" s="27"/>
      <c r="BU670" s="27"/>
      <c r="BV670" s="27"/>
      <c r="BW670" s="27"/>
      <c r="BX670" s="27"/>
      <c r="BY670" s="27"/>
      <c r="BZ670" s="27"/>
      <c r="CA670" s="27"/>
      <c r="CB670" s="27"/>
      <c r="CC670" s="27"/>
      <c r="CD670" s="27"/>
      <c r="CE670" s="27"/>
      <c r="CF670" s="27"/>
      <c r="CG670" s="27"/>
      <c r="CH670" s="27"/>
      <c r="CI670" s="27"/>
      <c r="CJ670" s="27"/>
      <c r="CK670" s="27"/>
      <c r="CL670" s="27"/>
      <c r="CM670" s="27"/>
      <c r="CN670" s="27"/>
      <c r="CO670" s="27"/>
      <c r="CP670" s="27"/>
      <c r="CQ670" s="27"/>
      <c r="CR670" s="27"/>
      <c r="CS670" s="27"/>
      <c r="CT670" s="27"/>
      <c r="CU670" s="27"/>
      <c r="CV670" s="27"/>
      <c r="CW670" s="27"/>
      <c r="CX670" s="27"/>
      <c r="CY670" s="27"/>
      <c r="CZ670" s="27"/>
      <c r="DA670" s="27"/>
      <c r="DB670" s="27"/>
      <c r="DC670" s="27"/>
      <c r="DD670" s="27"/>
      <c r="DE670" s="27"/>
      <c r="DF670" s="27"/>
      <c r="DG670" s="27"/>
      <c r="DH670" s="27"/>
      <c r="DI670" s="27"/>
      <c r="DJ670" s="27"/>
      <c r="DK670" s="27"/>
      <c r="DL670" s="27"/>
      <c r="DM670" s="27"/>
      <c r="DN670" s="27"/>
    </row>
    <row r="671" spans="1:118" x14ac:dyDescent="0.2">
      <c r="A671" s="27"/>
      <c r="B671" s="27"/>
      <c r="C671" s="27"/>
      <c r="D671" s="27"/>
      <c r="E671" s="27"/>
      <c r="F671" s="27"/>
      <c r="G671" s="27"/>
      <c r="H671" s="27"/>
      <c r="I671" s="27"/>
      <c r="J671" s="27"/>
      <c r="K671" s="27"/>
      <c r="L671" s="27"/>
      <c r="M671" s="27"/>
      <c r="N671" s="27"/>
      <c r="O671" s="27"/>
      <c r="P671" s="27"/>
      <c r="Q671" s="27"/>
      <c r="R671" s="27"/>
      <c r="S671" s="27"/>
      <c r="T671" s="27"/>
      <c r="U671" s="27"/>
      <c r="V671" s="27"/>
      <c r="W671" s="27"/>
      <c r="X671" s="27"/>
      <c r="Y671" s="27"/>
      <c r="Z671" s="27"/>
      <c r="AA671" s="27"/>
      <c r="AB671" s="27"/>
      <c r="AC671" s="27"/>
      <c r="AD671" s="27"/>
      <c r="AE671" s="27"/>
      <c r="AF671" s="27"/>
      <c r="AG671" s="27"/>
      <c r="AH671" s="27"/>
      <c r="AI671" s="27"/>
      <c r="AJ671" s="27"/>
      <c r="AK671" s="27"/>
      <c r="AL671" s="27"/>
      <c r="AM671" s="27"/>
      <c r="AN671" s="27"/>
      <c r="AO671" s="27"/>
      <c r="AP671" s="27"/>
      <c r="AQ671" s="27"/>
      <c r="AR671" s="27"/>
      <c r="AS671" s="27"/>
      <c r="AT671" s="27"/>
      <c r="AU671" s="27"/>
      <c r="AV671" s="27"/>
      <c r="AW671" s="27"/>
      <c r="AX671" s="27"/>
      <c r="AY671" s="27"/>
      <c r="AZ671" s="27"/>
      <c r="BA671" s="27"/>
      <c r="BB671" s="27"/>
      <c r="BC671" s="27"/>
      <c r="BD671" s="27"/>
      <c r="BE671" s="27"/>
      <c r="BF671" s="27"/>
      <c r="BG671" s="27"/>
      <c r="BH671" s="27"/>
      <c r="BI671" s="27"/>
      <c r="BJ671" s="27"/>
      <c r="BK671" s="27"/>
      <c r="BL671" s="27"/>
      <c r="BM671" s="27"/>
      <c r="BN671" s="27"/>
      <c r="BO671" s="27"/>
      <c r="BP671" s="27"/>
      <c r="BQ671" s="27"/>
      <c r="BR671" s="27"/>
      <c r="BS671" s="27"/>
      <c r="BT671" s="27"/>
      <c r="BU671" s="27"/>
      <c r="BV671" s="27"/>
      <c r="BW671" s="27"/>
      <c r="BX671" s="27"/>
      <c r="BY671" s="27"/>
      <c r="BZ671" s="27"/>
      <c r="CA671" s="27"/>
      <c r="CB671" s="27"/>
      <c r="CC671" s="27"/>
      <c r="CD671" s="27"/>
      <c r="CE671" s="27"/>
      <c r="CF671" s="27"/>
      <c r="CG671" s="27"/>
      <c r="CH671" s="27"/>
      <c r="CI671" s="27"/>
      <c r="CJ671" s="27"/>
      <c r="CK671" s="27"/>
      <c r="CL671" s="27"/>
      <c r="CM671" s="27"/>
      <c r="CN671" s="27"/>
      <c r="CO671" s="27"/>
      <c r="CP671" s="27"/>
      <c r="CQ671" s="27"/>
      <c r="CR671" s="27"/>
      <c r="CS671" s="27"/>
      <c r="CT671" s="27"/>
      <c r="CU671" s="27"/>
      <c r="CV671" s="27"/>
      <c r="CW671" s="27"/>
      <c r="CX671" s="27"/>
      <c r="CY671" s="27"/>
      <c r="CZ671" s="27"/>
      <c r="DA671" s="27"/>
      <c r="DB671" s="27"/>
      <c r="DC671" s="27"/>
      <c r="DD671" s="27"/>
      <c r="DE671" s="27"/>
      <c r="DF671" s="27"/>
      <c r="DG671" s="27"/>
      <c r="DH671" s="27"/>
      <c r="DI671" s="27"/>
      <c r="DJ671" s="27"/>
      <c r="DK671" s="27"/>
      <c r="DL671" s="27"/>
      <c r="DM671" s="27"/>
      <c r="DN671" s="27"/>
    </row>
    <row r="672" spans="1:118" x14ac:dyDescent="0.2">
      <c r="A672" s="27"/>
      <c r="B672" s="27"/>
      <c r="C672" s="27"/>
      <c r="D672" s="27"/>
      <c r="E672" s="27"/>
      <c r="F672" s="27"/>
      <c r="G672" s="27"/>
      <c r="H672" s="27"/>
      <c r="I672" s="27"/>
      <c r="J672" s="27"/>
      <c r="K672" s="27"/>
      <c r="L672" s="27"/>
      <c r="M672" s="27"/>
      <c r="N672" s="27"/>
      <c r="O672" s="27"/>
      <c r="P672" s="27"/>
      <c r="Q672" s="27"/>
      <c r="R672" s="27"/>
      <c r="S672" s="27"/>
      <c r="T672" s="27"/>
      <c r="U672" s="27"/>
      <c r="V672" s="27"/>
      <c r="W672" s="27"/>
      <c r="X672" s="27"/>
      <c r="Y672" s="27"/>
      <c r="Z672" s="27"/>
      <c r="AA672" s="27"/>
      <c r="AB672" s="27"/>
      <c r="AC672" s="27"/>
      <c r="AD672" s="27"/>
      <c r="AE672" s="27"/>
      <c r="AF672" s="27"/>
      <c r="AG672" s="27"/>
      <c r="AH672" s="27"/>
      <c r="AI672" s="27"/>
      <c r="AJ672" s="27"/>
      <c r="AK672" s="27"/>
      <c r="AL672" s="27"/>
      <c r="AM672" s="27"/>
      <c r="AN672" s="27"/>
      <c r="AO672" s="27"/>
      <c r="AP672" s="27"/>
      <c r="AQ672" s="27"/>
      <c r="AR672" s="27"/>
      <c r="AS672" s="27"/>
      <c r="AT672" s="27"/>
      <c r="AU672" s="27"/>
      <c r="AV672" s="27"/>
      <c r="AW672" s="27"/>
      <c r="AX672" s="27"/>
      <c r="AY672" s="27"/>
      <c r="AZ672" s="27"/>
      <c r="BA672" s="27"/>
      <c r="BB672" s="27"/>
      <c r="BC672" s="27"/>
      <c r="BD672" s="27"/>
      <c r="BE672" s="27"/>
      <c r="BF672" s="27"/>
      <c r="BG672" s="27"/>
      <c r="BH672" s="27"/>
      <c r="BI672" s="27"/>
      <c r="BJ672" s="27"/>
      <c r="BK672" s="27"/>
      <c r="BL672" s="27"/>
      <c r="BM672" s="27"/>
      <c r="BN672" s="27"/>
      <c r="BO672" s="27"/>
      <c r="BP672" s="27"/>
      <c r="BQ672" s="27"/>
      <c r="BR672" s="27"/>
      <c r="BS672" s="27"/>
      <c r="BT672" s="27"/>
      <c r="BU672" s="27"/>
      <c r="BV672" s="27"/>
      <c r="BW672" s="27"/>
      <c r="BX672" s="27"/>
      <c r="BY672" s="27"/>
      <c r="BZ672" s="27"/>
      <c r="CA672" s="27"/>
      <c r="CB672" s="27"/>
      <c r="CC672" s="27"/>
      <c r="CD672" s="27"/>
      <c r="CE672" s="27"/>
      <c r="CF672" s="27"/>
      <c r="CG672" s="27"/>
      <c r="CH672" s="27"/>
      <c r="CI672" s="27"/>
      <c r="CJ672" s="27"/>
      <c r="CK672" s="27"/>
      <c r="CL672" s="27"/>
      <c r="CM672" s="27"/>
      <c r="CN672" s="27"/>
      <c r="CO672" s="27"/>
      <c r="CP672" s="27"/>
      <c r="CQ672" s="27"/>
      <c r="CR672" s="27"/>
      <c r="CS672" s="27"/>
      <c r="CT672" s="27"/>
      <c r="CU672" s="27"/>
      <c r="CV672" s="27"/>
      <c r="CW672" s="27"/>
      <c r="CX672" s="27"/>
      <c r="CY672" s="27"/>
      <c r="CZ672" s="27"/>
      <c r="DA672" s="27"/>
      <c r="DB672" s="27"/>
      <c r="DC672" s="27"/>
      <c r="DD672" s="27"/>
      <c r="DE672" s="27"/>
      <c r="DF672" s="27"/>
      <c r="DG672" s="27"/>
      <c r="DH672" s="27"/>
      <c r="DI672" s="27"/>
      <c r="DJ672" s="27"/>
      <c r="DK672" s="27"/>
      <c r="DL672" s="27"/>
      <c r="DM672" s="27"/>
      <c r="DN672" s="27"/>
    </row>
    <row r="673" spans="1:118" x14ac:dyDescent="0.2">
      <c r="A673" s="27"/>
      <c r="B673" s="27"/>
      <c r="C673" s="27"/>
      <c r="D673" s="27"/>
      <c r="E673" s="27"/>
      <c r="F673" s="27"/>
      <c r="G673" s="27"/>
      <c r="H673" s="27"/>
      <c r="I673" s="27"/>
      <c r="J673" s="27"/>
      <c r="K673" s="27"/>
      <c r="L673" s="27"/>
      <c r="M673" s="27"/>
      <c r="N673" s="27"/>
      <c r="O673" s="27"/>
      <c r="P673" s="27"/>
      <c r="Q673" s="27"/>
      <c r="R673" s="27"/>
      <c r="S673" s="27"/>
      <c r="T673" s="27"/>
      <c r="U673" s="27"/>
      <c r="V673" s="27"/>
      <c r="W673" s="27"/>
      <c r="X673" s="27"/>
      <c r="Y673" s="27"/>
      <c r="Z673" s="27"/>
      <c r="AA673" s="27"/>
      <c r="AB673" s="27"/>
      <c r="AC673" s="27"/>
      <c r="AD673" s="27"/>
      <c r="AE673" s="27"/>
      <c r="AF673" s="27"/>
      <c r="AG673" s="27"/>
      <c r="AH673" s="27"/>
      <c r="AI673" s="27"/>
      <c r="AJ673" s="27"/>
      <c r="AK673" s="27"/>
      <c r="AL673" s="27"/>
      <c r="AM673" s="27"/>
      <c r="AN673" s="27"/>
      <c r="AO673" s="27"/>
      <c r="AP673" s="27"/>
      <c r="AQ673" s="27"/>
      <c r="AR673" s="27"/>
      <c r="AS673" s="27"/>
      <c r="AT673" s="27"/>
      <c r="AU673" s="27"/>
      <c r="AV673" s="27"/>
      <c r="AW673" s="27"/>
      <c r="AX673" s="27"/>
      <c r="AY673" s="27"/>
      <c r="AZ673" s="27"/>
      <c r="BA673" s="27"/>
      <c r="BB673" s="27"/>
      <c r="BC673" s="27"/>
      <c r="BD673" s="27"/>
      <c r="BE673" s="27"/>
      <c r="BF673" s="27"/>
      <c r="BG673" s="27"/>
      <c r="BH673" s="27"/>
      <c r="BI673" s="27"/>
      <c r="BJ673" s="27"/>
      <c r="BK673" s="27"/>
      <c r="BL673" s="27"/>
      <c r="BM673" s="27"/>
      <c r="BN673" s="27"/>
      <c r="BO673" s="27"/>
      <c r="BP673" s="27"/>
      <c r="BQ673" s="27"/>
      <c r="BR673" s="27"/>
      <c r="BS673" s="27"/>
      <c r="BT673" s="27"/>
      <c r="BU673" s="27"/>
      <c r="BV673" s="27"/>
      <c r="BW673" s="27"/>
      <c r="BX673" s="27"/>
      <c r="BY673" s="27"/>
      <c r="BZ673" s="27"/>
      <c r="CA673" s="27"/>
      <c r="CB673" s="27"/>
      <c r="CC673" s="27"/>
      <c r="CD673" s="27"/>
      <c r="CE673" s="27"/>
      <c r="CF673" s="27"/>
      <c r="CG673" s="27"/>
      <c r="CH673" s="27"/>
      <c r="CI673" s="27"/>
      <c r="CJ673" s="27"/>
      <c r="CK673" s="27"/>
      <c r="CL673" s="27"/>
      <c r="CM673" s="27"/>
      <c r="CN673" s="27"/>
      <c r="CO673" s="27"/>
      <c r="CP673" s="27"/>
      <c r="CQ673" s="27"/>
      <c r="CR673" s="27"/>
      <c r="CS673" s="27"/>
      <c r="CT673" s="27"/>
      <c r="CU673" s="27"/>
      <c r="CV673" s="27"/>
      <c r="CW673" s="27"/>
      <c r="CX673" s="27"/>
      <c r="CY673" s="27"/>
      <c r="CZ673" s="27"/>
      <c r="DA673" s="27"/>
      <c r="DB673" s="27"/>
      <c r="DC673" s="27"/>
      <c r="DD673" s="27"/>
      <c r="DE673" s="27"/>
      <c r="DF673" s="27"/>
      <c r="DG673" s="27"/>
      <c r="DH673" s="27"/>
      <c r="DI673" s="27"/>
      <c r="DJ673" s="27"/>
      <c r="DK673" s="27"/>
      <c r="DL673" s="27"/>
      <c r="DM673" s="27"/>
      <c r="DN673" s="27"/>
    </row>
    <row r="674" spans="1:118" x14ac:dyDescent="0.2">
      <c r="A674" s="27"/>
      <c r="B674" s="27"/>
      <c r="C674" s="27"/>
      <c r="D674" s="27"/>
      <c r="E674" s="27"/>
      <c r="F674" s="27"/>
      <c r="G674" s="27"/>
      <c r="H674" s="27"/>
      <c r="I674" s="27"/>
      <c r="J674" s="27"/>
      <c r="K674" s="27"/>
      <c r="L674" s="27"/>
      <c r="M674" s="27"/>
      <c r="N674" s="27"/>
      <c r="O674" s="27"/>
      <c r="P674" s="27"/>
      <c r="Q674" s="27"/>
      <c r="R674" s="27"/>
      <c r="S674" s="27"/>
      <c r="T674" s="27"/>
      <c r="U674" s="27"/>
      <c r="V674" s="27"/>
      <c r="W674" s="27"/>
      <c r="X674" s="27"/>
      <c r="Y674" s="27"/>
      <c r="Z674" s="27"/>
      <c r="AA674" s="27"/>
      <c r="AB674" s="27"/>
      <c r="AC674" s="27"/>
      <c r="AD674" s="27"/>
      <c r="AE674" s="27"/>
      <c r="AF674" s="27"/>
      <c r="AG674" s="27"/>
      <c r="AH674" s="27"/>
      <c r="AI674" s="27"/>
      <c r="AJ674" s="27"/>
      <c r="AK674" s="27"/>
      <c r="AL674" s="27"/>
      <c r="AM674" s="27"/>
      <c r="AN674" s="27"/>
      <c r="AO674" s="27"/>
      <c r="AP674" s="27"/>
      <c r="AQ674" s="27"/>
      <c r="AR674" s="27"/>
      <c r="AS674" s="27"/>
      <c r="AT674" s="27"/>
      <c r="AU674" s="27"/>
      <c r="AV674" s="27"/>
      <c r="AW674" s="27"/>
      <c r="AX674" s="27"/>
      <c r="AY674" s="27"/>
      <c r="AZ674" s="27"/>
      <c r="BA674" s="27"/>
      <c r="BB674" s="27"/>
      <c r="BC674" s="27"/>
      <c r="BD674" s="27"/>
      <c r="BE674" s="27"/>
      <c r="BF674" s="27"/>
      <c r="BG674" s="27"/>
      <c r="BH674" s="27"/>
      <c r="BI674" s="27"/>
      <c r="BJ674" s="27"/>
      <c r="BK674" s="27"/>
      <c r="BL674" s="27"/>
      <c r="BM674" s="27"/>
      <c r="BN674" s="27"/>
      <c r="BO674" s="27"/>
      <c r="BP674" s="27"/>
      <c r="BQ674" s="27"/>
      <c r="BR674" s="27"/>
      <c r="BS674" s="27"/>
      <c r="BT674" s="27"/>
      <c r="BU674" s="27"/>
      <c r="BV674" s="27"/>
      <c r="BW674" s="27"/>
      <c r="BX674" s="27"/>
      <c r="BY674" s="27"/>
      <c r="BZ674" s="27"/>
      <c r="CA674" s="27"/>
      <c r="CB674" s="27"/>
      <c r="CC674" s="27"/>
      <c r="CD674" s="27"/>
      <c r="CE674" s="27"/>
      <c r="CF674" s="27"/>
      <c r="CG674" s="27"/>
      <c r="CH674" s="27"/>
      <c r="CI674" s="27"/>
      <c r="CJ674" s="27"/>
      <c r="CK674" s="27"/>
      <c r="CL674" s="27"/>
      <c r="CM674" s="27"/>
      <c r="CN674" s="27"/>
      <c r="CO674" s="27"/>
      <c r="CP674" s="27"/>
      <c r="CQ674" s="27"/>
      <c r="CR674" s="27"/>
      <c r="CS674" s="27"/>
      <c r="CT674" s="27"/>
      <c r="CU674" s="27"/>
      <c r="CV674" s="27"/>
      <c r="CW674" s="27"/>
      <c r="CX674" s="27"/>
      <c r="CY674" s="27"/>
      <c r="CZ674" s="27"/>
      <c r="DA674" s="27"/>
      <c r="DB674" s="27"/>
      <c r="DC674" s="27"/>
      <c r="DD674" s="27"/>
      <c r="DE674" s="27"/>
      <c r="DF674" s="27"/>
      <c r="DG674" s="27"/>
      <c r="DH674" s="27"/>
      <c r="DI674" s="27"/>
      <c r="DJ674" s="27"/>
      <c r="DK674" s="27"/>
      <c r="DL674" s="27"/>
      <c r="DM674" s="27"/>
      <c r="DN674" s="27"/>
    </row>
    <row r="675" spans="1:118" x14ac:dyDescent="0.2">
      <c r="A675" s="27"/>
      <c r="B675" s="27"/>
      <c r="C675" s="27"/>
      <c r="D675" s="27"/>
      <c r="E675" s="27"/>
      <c r="F675" s="27"/>
      <c r="G675" s="27"/>
      <c r="H675" s="27"/>
      <c r="I675" s="27"/>
      <c r="J675" s="27"/>
      <c r="K675" s="27"/>
      <c r="L675" s="27"/>
      <c r="M675" s="27"/>
      <c r="N675" s="27"/>
      <c r="O675" s="27"/>
      <c r="P675" s="27"/>
      <c r="Q675" s="27"/>
      <c r="R675" s="27"/>
      <c r="S675" s="27"/>
      <c r="T675" s="27"/>
      <c r="U675" s="27"/>
      <c r="V675" s="27"/>
      <c r="W675" s="27"/>
      <c r="X675" s="27"/>
      <c r="Y675" s="27"/>
      <c r="Z675" s="27"/>
      <c r="AA675" s="27"/>
      <c r="AB675" s="27"/>
      <c r="AC675" s="27"/>
      <c r="AD675" s="27"/>
      <c r="AE675" s="27"/>
      <c r="AF675" s="27"/>
      <c r="AG675" s="27"/>
      <c r="AH675" s="27"/>
      <c r="AI675" s="27"/>
      <c r="AJ675" s="27"/>
      <c r="AK675" s="27"/>
      <c r="AL675" s="27"/>
      <c r="AM675" s="27"/>
      <c r="AN675" s="27"/>
      <c r="AO675" s="27"/>
      <c r="AP675" s="27"/>
      <c r="AQ675" s="27"/>
      <c r="AR675" s="27"/>
      <c r="AS675" s="27"/>
      <c r="AT675" s="27"/>
      <c r="AU675" s="27"/>
      <c r="AV675" s="27"/>
      <c r="AW675" s="27"/>
      <c r="AX675" s="27"/>
      <c r="AY675" s="27"/>
      <c r="AZ675" s="27"/>
      <c r="BA675" s="27"/>
      <c r="BB675" s="27"/>
      <c r="BC675" s="27"/>
      <c r="BD675" s="27"/>
      <c r="BE675" s="27"/>
      <c r="BF675" s="27"/>
      <c r="BG675" s="27"/>
      <c r="BH675" s="27"/>
      <c r="BI675" s="27"/>
      <c r="BJ675" s="27"/>
      <c r="BK675" s="27"/>
      <c r="BL675" s="27"/>
      <c r="BM675" s="27"/>
      <c r="BN675" s="27"/>
      <c r="BO675" s="27"/>
      <c r="BP675" s="27"/>
      <c r="BQ675" s="27"/>
      <c r="BR675" s="27"/>
      <c r="BS675" s="27"/>
      <c r="BT675" s="27"/>
      <c r="BU675" s="27"/>
      <c r="BV675" s="27"/>
      <c r="BW675" s="27"/>
      <c r="BX675" s="27"/>
      <c r="BY675" s="27"/>
      <c r="BZ675" s="27"/>
      <c r="CA675" s="27"/>
      <c r="CB675" s="27"/>
      <c r="CC675" s="27"/>
      <c r="CD675" s="27"/>
      <c r="CE675" s="27"/>
      <c r="CF675" s="27"/>
      <c r="CG675" s="27"/>
      <c r="CH675" s="27"/>
      <c r="CI675" s="27"/>
      <c r="CJ675" s="27"/>
      <c r="CK675" s="27"/>
      <c r="CL675" s="27"/>
      <c r="CM675" s="27"/>
      <c r="CN675" s="27"/>
      <c r="CO675" s="27"/>
      <c r="CP675" s="27"/>
      <c r="CQ675" s="27"/>
      <c r="CR675" s="27"/>
      <c r="CS675" s="27"/>
      <c r="CT675" s="27"/>
      <c r="CU675" s="27"/>
      <c r="CV675" s="27"/>
      <c r="CW675" s="27"/>
      <c r="CX675" s="27"/>
      <c r="CY675" s="27"/>
      <c r="CZ675" s="27"/>
      <c r="DA675" s="27"/>
      <c r="DB675" s="27"/>
      <c r="DC675" s="27"/>
      <c r="DD675" s="27"/>
      <c r="DE675" s="27"/>
      <c r="DF675" s="27"/>
      <c r="DG675" s="27"/>
      <c r="DH675" s="27"/>
      <c r="DI675" s="27"/>
      <c r="DJ675" s="27"/>
      <c r="DK675" s="27"/>
      <c r="DL675" s="27"/>
      <c r="DM675" s="27"/>
      <c r="DN675" s="27"/>
    </row>
    <row r="676" spans="1:118" x14ac:dyDescent="0.2">
      <c r="A676" s="27"/>
      <c r="B676" s="27"/>
      <c r="C676" s="27"/>
      <c r="D676" s="27"/>
      <c r="E676" s="27"/>
      <c r="F676" s="27"/>
      <c r="G676" s="27"/>
      <c r="H676" s="27"/>
      <c r="I676" s="27"/>
      <c r="J676" s="27"/>
      <c r="K676" s="27"/>
      <c r="L676" s="27"/>
      <c r="M676" s="27"/>
      <c r="N676" s="27"/>
      <c r="O676" s="27"/>
      <c r="P676" s="27"/>
      <c r="Q676" s="27"/>
      <c r="R676" s="27"/>
      <c r="S676" s="27"/>
      <c r="T676" s="27"/>
      <c r="U676" s="27"/>
      <c r="V676" s="27"/>
      <c r="W676" s="27"/>
      <c r="X676" s="27"/>
      <c r="Y676" s="27"/>
      <c r="Z676" s="27"/>
      <c r="AA676" s="27"/>
      <c r="AB676" s="27"/>
      <c r="AC676" s="27"/>
      <c r="AD676" s="27"/>
      <c r="AE676" s="27"/>
      <c r="AF676" s="27"/>
      <c r="AG676" s="27"/>
      <c r="AH676" s="27"/>
      <c r="AI676" s="27"/>
      <c r="AJ676" s="27"/>
      <c r="AK676" s="27"/>
      <c r="AL676" s="27"/>
      <c r="AM676" s="27"/>
      <c r="AN676" s="27"/>
      <c r="AO676" s="27"/>
      <c r="AP676" s="27"/>
      <c r="AQ676" s="27"/>
      <c r="AR676" s="27"/>
      <c r="AS676" s="27"/>
      <c r="AT676" s="27"/>
      <c r="AU676" s="27"/>
      <c r="AV676" s="27"/>
      <c r="AW676" s="27"/>
      <c r="AX676" s="27"/>
      <c r="AY676" s="27"/>
      <c r="AZ676" s="27"/>
      <c r="BA676" s="27"/>
      <c r="BB676" s="27"/>
      <c r="BC676" s="27"/>
      <c r="BD676" s="27"/>
      <c r="BE676" s="27"/>
      <c r="BF676" s="27"/>
      <c r="BG676" s="27"/>
      <c r="BH676" s="27"/>
      <c r="BI676" s="27"/>
      <c r="BJ676" s="27"/>
      <c r="BK676" s="27"/>
      <c r="BL676" s="27"/>
      <c r="BM676" s="27"/>
      <c r="BN676" s="27"/>
      <c r="BO676" s="27"/>
      <c r="BP676" s="27"/>
      <c r="BQ676" s="27"/>
      <c r="BR676" s="27"/>
      <c r="BS676" s="27"/>
      <c r="BT676" s="27"/>
      <c r="BU676" s="27"/>
      <c r="BV676" s="27"/>
      <c r="BW676" s="27"/>
      <c r="BX676" s="27"/>
      <c r="BY676" s="27"/>
      <c r="BZ676" s="27"/>
      <c r="CA676" s="27"/>
      <c r="CB676" s="27"/>
      <c r="CC676" s="27"/>
      <c r="CD676" s="27"/>
      <c r="CE676" s="27"/>
      <c r="CF676" s="27"/>
      <c r="CG676" s="27"/>
      <c r="CH676" s="27"/>
      <c r="CI676" s="27"/>
      <c r="CJ676" s="27"/>
      <c r="CK676" s="27"/>
      <c r="CL676" s="27"/>
      <c r="CM676" s="27"/>
      <c r="CN676" s="27"/>
      <c r="CO676" s="27"/>
      <c r="CP676" s="27"/>
      <c r="CQ676" s="27"/>
      <c r="CR676" s="27"/>
      <c r="CS676" s="27"/>
      <c r="CT676" s="27"/>
      <c r="CU676" s="27"/>
      <c r="CV676" s="27"/>
      <c r="CW676" s="27"/>
      <c r="CX676" s="27"/>
      <c r="CY676" s="27"/>
      <c r="CZ676" s="27"/>
      <c r="DA676" s="27"/>
      <c r="DB676" s="27"/>
      <c r="DC676" s="27"/>
      <c r="DD676" s="27"/>
      <c r="DE676" s="27"/>
      <c r="DF676" s="27"/>
      <c r="DG676" s="27"/>
      <c r="DH676" s="27"/>
      <c r="DI676" s="27"/>
      <c r="DJ676" s="27"/>
      <c r="DK676" s="27"/>
      <c r="DL676" s="27"/>
      <c r="DM676" s="27"/>
      <c r="DN676" s="27"/>
    </row>
    <row r="677" spans="1:118" x14ac:dyDescent="0.2">
      <c r="A677" s="27"/>
      <c r="B677" s="27"/>
      <c r="C677" s="27"/>
      <c r="D677" s="27"/>
      <c r="E677" s="27"/>
      <c r="F677" s="27"/>
      <c r="G677" s="27"/>
      <c r="H677" s="27"/>
      <c r="I677" s="27"/>
      <c r="J677" s="27"/>
      <c r="K677" s="27"/>
      <c r="L677" s="27"/>
      <c r="M677" s="27"/>
      <c r="N677" s="27"/>
      <c r="O677" s="27"/>
      <c r="P677" s="27"/>
      <c r="Q677" s="27"/>
      <c r="R677" s="27"/>
      <c r="S677" s="27"/>
      <c r="T677" s="27"/>
      <c r="U677" s="27"/>
      <c r="V677" s="27"/>
      <c r="W677" s="27"/>
      <c r="X677" s="27"/>
      <c r="Y677" s="27"/>
      <c r="Z677" s="27"/>
      <c r="AA677" s="27"/>
      <c r="AB677" s="27"/>
      <c r="AC677" s="27"/>
      <c r="AD677" s="27"/>
      <c r="AE677" s="27"/>
      <c r="AF677" s="27"/>
      <c r="AG677" s="27"/>
      <c r="AH677" s="27"/>
      <c r="AI677" s="27"/>
      <c r="AJ677" s="27"/>
      <c r="AK677" s="27"/>
      <c r="AL677" s="27"/>
      <c r="AM677" s="27"/>
      <c r="AN677" s="27"/>
      <c r="AO677" s="27"/>
      <c r="AP677" s="27"/>
      <c r="AQ677" s="27"/>
      <c r="AR677" s="27"/>
      <c r="AS677" s="27"/>
      <c r="AT677" s="27"/>
      <c r="AU677" s="27"/>
      <c r="AV677" s="27"/>
      <c r="AW677" s="27"/>
      <c r="AX677" s="27"/>
      <c r="AY677" s="27"/>
      <c r="AZ677" s="27"/>
      <c r="BA677" s="27"/>
      <c r="BB677" s="27"/>
      <c r="BC677" s="27"/>
      <c r="BD677" s="27"/>
      <c r="BE677" s="27"/>
      <c r="BF677" s="27"/>
      <c r="BG677" s="27"/>
      <c r="BH677" s="27"/>
      <c r="BI677" s="27"/>
      <c r="BJ677" s="27"/>
      <c r="BK677" s="27"/>
      <c r="BL677" s="27"/>
      <c r="BM677" s="27"/>
      <c r="BN677" s="27"/>
      <c r="BO677" s="27"/>
      <c r="BP677" s="27"/>
      <c r="BQ677" s="27"/>
      <c r="BR677" s="27"/>
      <c r="BS677" s="27"/>
      <c r="BT677" s="27"/>
      <c r="BU677" s="27"/>
      <c r="BV677" s="27"/>
      <c r="BW677" s="27"/>
      <c r="BX677" s="27"/>
      <c r="BY677" s="27"/>
      <c r="BZ677" s="27"/>
      <c r="CA677" s="27"/>
      <c r="CB677" s="27"/>
      <c r="CC677" s="27"/>
      <c r="CD677" s="27"/>
      <c r="CE677" s="27"/>
      <c r="CF677" s="27"/>
      <c r="CG677" s="27"/>
      <c r="CH677" s="27"/>
      <c r="CI677" s="27"/>
      <c r="CJ677" s="27"/>
      <c r="CK677" s="27"/>
      <c r="CL677" s="27"/>
      <c r="CM677" s="27"/>
      <c r="CN677" s="27"/>
      <c r="CO677" s="27"/>
      <c r="CP677" s="27"/>
      <c r="CQ677" s="27"/>
      <c r="CR677" s="27"/>
      <c r="CS677" s="27"/>
      <c r="CT677" s="27"/>
      <c r="CU677" s="27"/>
      <c r="CV677" s="27"/>
      <c r="CW677" s="27"/>
      <c r="CX677" s="27"/>
      <c r="CY677" s="27"/>
      <c r="CZ677" s="27"/>
      <c r="DA677" s="27"/>
      <c r="DB677" s="27"/>
      <c r="DC677" s="27"/>
      <c r="DD677" s="27"/>
      <c r="DE677" s="27"/>
      <c r="DF677" s="27"/>
      <c r="DG677" s="27"/>
      <c r="DH677" s="27"/>
      <c r="DI677" s="27"/>
      <c r="DJ677" s="27"/>
      <c r="DK677" s="27"/>
      <c r="DL677" s="27"/>
      <c r="DM677" s="27"/>
      <c r="DN677" s="27"/>
    </row>
    <row r="678" spans="1:118" x14ac:dyDescent="0.2">
      <c r="A678" s="27"/>
      <c r="B678" s="27"/>
      <c r="C678" s="27"/>
      <c r="D678" s="27"/>
      <c r="E678" s="27"/>
      <c r="F678" s="27"/>
      <c r="G678" s="27"/>
      <c r="H678" s="27"/>
      <c r="I678" s="27"/>
      <c r="J678" s="27"/>
      <c r="K678" s="27"/>
      <c r="L678" s="27"/>
      <c r="M678" s="27"/>
      <c r="N678" s="27"/>
      <c r="O678" s="27"/>
      <c r="P678" s="27"/>
      <c r="Q678" s="27"/>
      <c r="R678" s="27"/>
      <c r="S678" s="27"/>
      <c r="T678" s="27"/>
      <c r="U678" s="27"/>
      <c r="V678" s="27"/>
      <c r="W678" s="27"/>
      <c r="X678" s="27"/>
      <c r="Y678" s="27"/>
      <c r="Z678" s="27"/>
      <c r="AA678" s="27"/>
      <c r="AB678" s="27"/>
      <c r="AC678" s="27"/>
      <c r="AD678" s="27"/>
      <c r="AE678" s="27"/>
      <c r="AF678" s="27"/>
      <c r="AG678" s="27"/>
      <c r="AH678" s="27"/>
      <c r="AI678" s="27"/>
      <c r="AJ678" s="27"/>
      <c r="AK678" s="27"/>
      <c r="AL678" s="27"/>
      <c r="AM678" s="27"/>
      <c r="AN678" s="27"/>
      <c r="AO678" s="27"/>
      <c r="AP678" s="27"/>
      <c r="AQ678" s="27"/>
      <c r="AR678" s="27"/>
      <c r="AS678" s="27"/>
      <c r="AT678" s="27"/>
      <c r="AU678" s="27"/>
      <c r="AV678" s="27"/>
      <c r="AW678" s="27"/>
      <c r="AX678" s="27"/>
      <c r="AY678" s="27"/>
      <c r="AZ678" s="27"/>
      <c r="BA678" s="27"/>
      <c r="BB678" s="27"/>
      <c r="BC678" s="27"/>
      <c r="BD678" s="27"/>
      <c r="BE678" s="27"/>
      <c r="BF678" s="27"/>
      <c r="BG678" s="27"/>
      <c r="BH678" s="27"/>
      <c r="BI678" s="27"/>
      <c r="BJ678" s="27"/>
      <c r="BK678" s="27"/>
      <c r="BL678" s="27"/>
      <c r="BM678" s="27"/>
      <c r="BN678" s="27"/>
      <c r="BO678" s="27"/>
      <c r="BP678" s="27"/>
      <c r="BQ678" s="27"/>
      <c r="BR678" s="27"/>
      <c r="BS678" s="27"/>
      <c r="BT678" s="27"/>
      <c r="BU678" s="27"/>
      <c r="BV678" s="27"/>
      <c r="BW678" s="27"/>
      <c r="BX678" s="27"/>
      <c r="BY678" s="27"/>
      <c r="BZ678" s="27"/>
      <c r="CA678" s="27"/>
      <c r="CB678" s="27"/>
      <c r="CC678" s="27"/>
      <c r="CD678" s="27"/>
      <c r="CE678" s="27"/>
      <c r="CF678" s="27"/>
      <c r="CG678" s="27"/>
      <c r="CH678" s="27"/>
      <c r="CI678" s="27"/>
      <c r="CJ678" s="27"/>
      <c r="CK678" s="27"/>
      <c r="CL678" s="27"/>
      <c r="CM678" s="27"/>
      <c r="CN678" s="27"/>
      <c r="CO678" s="27"/>
      <c r="CP678" s="27"/>
      <c r="CQ678" s="27"/>
      <c r="CR678" s="27"/>
      <c r="CS678" s="27"/>
      <c r="CT678" s="27"/>
      <c r="CU678" s="27"/>
      <c r="CV678" s="27"/>
      <c r="CW678" s="27"/>
      <c r="CX678" s="27"/>
      <c r="CY678" s="27"/>
      <c r="CZ678" s="27"/>
      <c r="DA678" s="27"/>
      <c r="DB678" s="27"/>
      <c r="DC678" s="27"/>
      <c r="DD678" s="27"/>
      <c r="DE678" s="27"/>
      <c r="DF678" s="27"/>
      <c r="DG678" s="27"/>
      <c r="DH678" s="27"/>
      <c r="DI678" s="27"/>
      <c r="DJ678" s="27"/>
      <c r="DK678" s="27"/>
      <c r="DL678" s="27"/>
      <c r="DM678" s="27"/>
      <c r="DN678" s="27"/>
    </row>
    <row r="679" spans="1:118" x14ac:dyDescent="0.2">
      <c r="A679" s="27"/>
      <c r="B679" s="27"/>
      <c r="C679" s="27"/>
      <c r="D679" s="27"/>
      <c r="E679" s="27"/>
      <c r="F679" s="27"/>
      <c r="G679" s="27"/>
      <c r="H679" s="27"/>
      <c r="I679" s="27"/>
      <c r="J679" s="27"/>
      <c r="K679" s="27"/>
      <c r="L679" s="27"/>
      <c r="M679" s="27"/>
      <c r="N679" s="27"/>
      <c r="O679" s="27"/>
      <c r="P679" s="27"/>
      <c r="Q679" s="27"/>
      <c r="R679" s="27"/>
      <c r="S679" s="27"/>
      <c r="T679" s="27"/>
      <c r="U679" s="27"/>
      <c r="V679" s="27"/>
      <c r="W679" s="27"/>
      <c r="X679" s="27"/>
      <c r="Y679" s="27"/>
      <c r="Z679" s="27"/>
      <c r="AA679" s="27"/>
      <c r="AB679" s="27"/>
      <c r="AC679" s="27"/>
      <c r="AD679" s="27"/>
      <c r="AE679" s="27"/>
      <c r="AF679" s="27"/>
      <c r="AG679" s="27"/>
      <c r="AH679" s="27"/>
      <c r="AI679" s="27"/>
      <c r="AJ679" s="27"/>
      <c r="AK679" s="27"/>
      <c r="AL679" s="27"/>
      <c r="AM679" s="27"/>
      <c r="AN679" s="27"/>
      <c r="AO679" s="27"/>
      <c r="AP679" s="27"/>
      <c r="AQ679" s="27"/>
      <c r="AR679" s="27"/>
      <c r="AS679" s="27"/>
      <c r="AT679" s="27"/>
      <c r="AU679" s="27"/>
      <c r="AV679" s="27"/>
      <c r="AW679" s="27"/>
      <c r="AX679" s="27"/>
      <c r="AY679" s="27"/>
      <c r="AZ679" s="27"/>
      <c r="BA679" s="27"/>
      <c r="BB679" s="27"/>
      <c r="BC679" s="27"/>
      <c r="BD679" s="27"/>
      <c r="BE679" s="27"/>
      <c r="BF679" s="27"/>
      <c r="BG679" s="27"/>
      <c r="BH679" s="27"/>
      <c r="BI679" s="27"/>
      <c r="BJ679" s="27"/>
      <c r="BK679" s="27"/>
      <c r="BL679" s="27"/>
      <c r="BM679" s="27"/>
      <c r="BN679" s="27"/>
      <c r="BO679" s="27"/>
      <c r="BP679" s="27"/>
      <c r="BQ679" s="27"/>
      <c r="BR679" s="27"/>
      <c r="BS679" s="27"/>
      <c r="BT679" s="27"/>
      <c r="BU679" s="27"/>
      <c r="BV679" s="27"/>
      <c r="BW679" s="27"/>
      <c r="BX679" s="27"/>
      <c r="BY679" s="27"/>
      <c r="BZ679" s="27"/>
      <c r="CA679" s="27"/>
      <c r="CB679" s="27"/>
      <c r="CC679" s="27"/>
      <c r="CD679" s="27"/>
      <c r="CE679" s="27"/>
      <c r="CF679" s="27"/>
      <c r="CG679" s="27"/>
      <c r="CH679" s="27"/>
      <c r="CI679" s="27"/>
      <c r="CJ679" s="27"/>
      <c r="CK679" s="27"/>
      <c r="CL679" s="27"/>
      <c r="CM679" s="27"/>
      <c r="CN679" s="27"/>
      <c r="CO679" s="27"/>
      <c r="CP679" s="27"/>
      <c r="CQ679" s="27"/>
      <c r="CR679" s="27"/>
      <c r="CS679" s="27"/>
      <c r="CT679" s="27"/>
      <c r="CU679" s="27"/>
      <c r="CV679" s="27"/>
      <c r="CW679" s="27"/>
      <c r="CX679" s="27"/>
      <c r="CY679" s="27"/>
      <c r="CZ679" s="27"/>
      <c r="DA679" s="27"/>
      <c r="DB679" s="27"/>
      <c r="DC679" s="27"/>
      <c r="DD679" s="27"/>
      <c r="DE679" s="27"/>
      <c r="DF679" s="27"/>
      <c r="DG679" s="27"/>
      <c r="DH679" s="27"/>
      <c r="DI679" s="27"/>
      <c r="DJ679" s="27"/>
      <c r="DK679" s="27"/>
      <c r="DL679" s="27"/>
      <c r="DM679" s="27"/>
      <c r="DN679" s="27"/>
    </row>
    <row r="680" spans="1:118" x14ac:dyDescent="0.2">
      <c r="A680" s="27"/>
      <c r="B680" s="27"/>
      <c r="C680" s="27"/>
      <c r="D680" s="27"/>
      <c r="E680" s="27"/>
      <c r="F680" s="27"/>
      <c r="G680" s="27"/>
      <c r="H680" s="27"/>
      <c r="I680" s="27"/>
      <c r="J680" s="27"/>
      <c r="K680" s="27"/>
      <c r="L680" s="27"/>
      <c r="M680" s="27"/>
      <c r="N680" s="27"/>
      <c r="O680" s="27"/>
      <c r="P680" s="27"/>
      <c r="Q680" s="27"/>
      <c r="R680" s="27"/>
      <c r="S680" s="27"/>
      <c r="T680" s="27"/>
      <c r="U680" s="27"/>
      <c r="V680" s="27"/>
      <c r="W680" s="27"/>
      <c r="X680" s="27"/>
      <c r="Y680" s="27"/>
      <c r="Z680" s="27"/>
      <c r="AA680" s="27"/>
      <c r="AB680" s="27"/>
      <c r="AC680" s="27"/>
      <c r="AD680" s="27"/>
      <c r="AE680" s="27"/>
      <c r="AF680" s="27"/>
      <c r="AG680" s="27"/>
      <c r="AH680" s="27"/>
      <c r="AI680" s="27"/>
      <c r="AJ680" s="27"/>
      <c r="AK680" s="27"/>
      <c r="AL680" s="27"/>
      <c r="AM680" s="27"/>
      <c r="AN680" s="27"/>
      <c r="AO680" s="27"/>
      <c r="AP680" s="27"/>
      <c r="AQ680" s="27"/>
      <c r="AR680" s="27"/>
      <c r="AS680" s="27"/>
      <c r="AT680" s="27"/>
      <c r="AU680" s="27"/>
      <c r="AV680" s="27"/>
      <c r="AW680" s="27"/>
      <c r="AX680" s="27"/>
      <c r="AY680" s="27"/>
      <c r="AZ680" s="27"/>
      <c r="BA680" s="27"/>
      <c r="BB680" s="27"/>
      <c r="BC680" s="27"/>
      <c r="BD680" s="27"/>
      <c r="BE680" s="27"/>
      <c r="BF680" s="27"/>
      <c r="BG680" s="27"/>
      <c r="BH680" s="27"/>
      <c r="BI680" s="27"/>
      <c r="BJ680" s="27"/>
      <c r="BK680" s="27"/>
      <c r="BL680" s="27"/>
      <c r="BM680" s="27"/>
      <c r="BN680" s="27"/>
      <c r="BO680" s="27"/>
      <c r="BP680" s="27"/>
      <c r="BQ680" s="27"/>
      <c r="BR680" s="27"/>
      <c r="BS680" s="27"/>
      <c r="BT680" s="27"/>
      <c r="BU680" s="27"/>
      <c r="BV680" s="27"/>
      <c r="BW680" s="27"/>
      <c r="BX680" s="27"/>
      <c r="BY680" s="27"/>
      <c r="BZ680" s="27"/>
      <c r="CA680" s="27"/>
      <c r="CB680" s="27"/>
      <c r="CC680" s="27"/>
      <c r="CD680" s="27"/>
      <c r="CE680" s="27"/>
      <c r="CF680" s="27"/>
      <c r="CG680" s="27"/>
      <c r="CH680" s="27"/>
      <c r="CI680" s="27"/>
      <c r="CJ680" s="27"/>
      <c r="CK680" s="27"/>
      <c r="CL680" s="27"/>
      <c r="CM680" s="27"/>
      <c r="CN680" s="27"/>
      <c r="CO680" s="27"/>
      <c r="CP680" s="27"/>
      <c r="CQ680" s="27"/>
      <c r="CR680" s="27"/>
      <c r="CS680" s="27"/>
      <c r="CT680" s="27"/>
      <c r="CU680" s="27"/>
      <c r="CV680" s="27"/>
      <c r="CW680" s="27"/>
      <c r="CX680" s="27"/>
      <c r="CY680" s="27"/>
      <c r="CZ680" s="27"/>
      <c r="DA680" s="27"/>
      <c r="DB680" s="27"/>
      <c r="DC680" s="27"/>
      <c r="DD680" s="27"/>
      <c r="DE680" s="27"/>
      <c r="DF680" s="27"/>
      <c r="DG680" s="27"/>
      <c r="DH680" s="27"/>
      <c r="DI680" s="27"/>
      <c r="DJ680" s="27"/>
      <c r="DK680" s="27"/>
      <c r="DL680" s="27"/>
      <c r="DM680" s="27"/>
      <c r="DN680" s="27"/>
    </row>
    <row r="681" spans="1:118" x14ac:dyDescent="0.2">
      <c r="A681" s="27"/>
      <c r="B681" s="27"/>
      <c r="C681" s="27"/>
      <c r="D681" s="27"/>
      <c r="E681" s="27"/>
      <c r="F681" s="27"/>
      <c r="G681" s="27"/>
      <c r="H681" s="27"/>
      <c r="I681" s="27"/>
      <c r="J681" s="27"/>
      <c r="K681" s="27"/>
      <c r="L681" s="27"/>
      <c r="M681" s="27"/>
      <c r="N681" s="27"/>
      <c r="O681" s="27"/>
      <c r="P681" s="27"/>
      <c r="Q681" s="27"/>
      <c r="R681" s="27"/>
      <c r="S681" s="27"/>
      <c r="T681" s="27"/>
      <c r="U681" s="27"/>
      <c r="V681" s="27"/>
      <c r="W681" s="27"/>
      <c r="X681" s="27"/>
      <c r="Y681" s="27"/>
      <c r="Z681" s="27"/>
      <c r="AA681" s="27"/>
      <c r="AB681" s="27"/>
      <c r="AC681" s="27"/>
      <c r="AD681" s="27"/>
      <c r="AE681" s="27"/>
      <c r="AF681" s="27"/>
      <c r="AG681" s="27"/>
      <c r="AH681" s="27"/>
      <c r="AI681" s="27"/>
      <c r="AJ681" s="27"/>
      <c r="AK681" s="27"/>
      <c r="AL681" s="27"/>
      <c r="AM681" s="27"/>
      <c r="AN681" s="27"/>
      <c r="AO681" s="27"/>
      <c r="AP681" s="27"/>
      <c r="AQ681" s="27"/>
      <c r="AR681" s="27"/>
      <c r="AS681" s="27"/>
      <c r="AT681" s="27"/>
      <c r="AU681" s="27"/>
      <c r="AV681" s="27"/>
      <c r="AW681" s="27"/>
      <c r="AX681" s="27"/>
      <c r="AY681" s="27"/>
      <c r="AZ681" s="27"/>
      <c r="BA681" s="27"/>
      <c r="BB681" s="27"/>
      <c r="BC681" s="27"/>
      <c r="BD681" s="27"/>
      <c r="BE681" s="27"/>
      <c r="BF681" s="27"/>
      <c r="BG681" s="27"/>
      <c r="BH681" s="27"/>
      <c r="BI681" s="27"/>
      <c r="BJ681" s="27"/>
      <c r="BK681" s="27"/>
      <c r="BL681" s="27"/>
      <c r="BM681" s="27"/>
      <c r="BN681" s="27"/>
      <c r="BO681" s="27"/>
      <c r="BP681" s="27"/>
      <c r="BQ681" s="27"/>
      <c r="BR681" s="27"/>
      <c r="BS681" s="27"/>
      <c r="BT681" s="27"/>
      <c r="BU681" s="27"/>
      <c r="BV681" s="27"/>
      <c r="BW681" s="27"/>
      <c r="BX681" s="27"/>
      <c r="BY681" s="27"/>
      <c r="BZ681" s="27"/>
      <c r="CA681" s="27"/>
      <c r="CB681" s="27"/>
      <c r="CC681" s="27"/>
      <c r="CD681" s="27"/>
      <c r="CE681" s="27"/>
      <c r="CF681" s="27"/>
      <c r="CG681" s="27"/>
      <c r="CH681" s="27"/>
      <c r="CI681" s="27"/>
      <c r="CJ681" s="27"/>
      <c r="CK681" s="27"/>
      <c r="CL681" s="27"/>
      <c r="CM681" s="27"/>
      <c r="CN681" s="27"/>
      <c r="CO681" s="27"/>
      <c r="CP681" s="27"/>
      <c r="CQ681" s="27"/>
      <c r="CR681" s="27"/>
      <c r="CS681" s="27"/>
      <c r="CT681" s="27"/>
      <c r="CU681" s="27"/>
      <c r="CV681" s="27"/>
      <c r="CW681" s="27"/>
      <c r="CX681" s="27"/>
      <c r="CY681" s="27"/>
      <c r="CZ681" s="27"/>
      <c r="DA681" s="27"/>
      <c r="DB681" s="27"/>
      <c r="DC681" s="27"/>
      <c r="DD681" s="27"/>
      <c r="DE681" s="27"/>
      <c r="DF681" s="27"/>
      <c r="DG681" s="27"/>
      <c r="DH681" s="27"/>
      <c r="DI681" s="27"/>
      <c r="DJ681" s="27"/>
      <c r="DK681" s="27"/>
      <c r="DL681" s="27"/>
      <c r="DM681" s="27"/>
      <c r="DN681" s="27"/>
    </row>
    <row r="682" spans="1:118" x14ac:dyDescent="0.2">
      <c r="A682" s="27"/>
      <c r="B682" s="27"/>
      <c r="C682" s="27"/>
      <c r="D682" s="27"/>
      <c r="E682" s="27"/>
      <c r="F682" s="27"/>
      <c r="G682" s="27"/>
      <c r="H682" s="27"/>
      <c r="I682" s="27"/>
      <c r="J682" s="27"/>
      <c r="K682" s="27"/>
      <c r="L682" s="27"/>
      <c r="M682" s="27"/>
      <c r="N682" s="27"/>
      <c r="O682" s="27"/>
      <c r="P682" s="27"/>
      <c r="Q682" s="27"/>
      <c r="R682" s="27"/>
      <c r="S682" s="27"/>
      <c r="T682" s="27"/>
      <c r="U682" s="27"/>
      <c r="V682" s="27"/>
      <c r="W682" s="27"/>
      <c r="X682" s="27"/>
      <c r="Y682" s="27"/>
      <c r="Z682" s="27"/>
      <c r="AA682" s="27"/>
      <c r="AB682" s="27"/>
      <c r="AC682" s="27"/>
      <c r="AD682" s="27"/>
      <c r="AE682" s="27"/>
      <c r="AF682" s="27"/>
      <c r="AG682" s="27"/>
      <c r="AH682" s="27"/>
      <c r="AI682" s="27"/>
      <c r="AJ682" s="27"/>
      <c r="AK682" s="27"/>
      <c r="AL682" s="27"/>
      <c r="AM682" s="27"/>
      <c r="AN682" s="27"/>
      <c r="AO682" s="27"/>
      <c r="AP682" s="27"/>
      <c r="AQ682" s="27"/>
      <c r="AR682" s="27"/>
      <c r="AS682" s="27"/>
      <c r="AT682" s="27"/>
      <c r="AU682" s="27"/>
      <c r="AV682" s="27"/>
      <c r="AW682" s="27"/>
      <c r="AX682" s="27"/>
      <c r="AY682" s="27"/>
      <c r="AZ682" s="27"/>
      <c r="BA682" s="27"/>
      <c r="BB682" s="27"/>
      <c r="BC682" s="27"/>
      <c r="BD682" s="27"/>
      <c r="BE682" s="27"/>
      <c r="BF682" s="27"/>
      <c r="BG682" s="27"/>
      <c r="BH682" s="27"/>
      <c r="BI682" s="27"/>
      <c r="BJ682" s="27"/>
      <c r="BK682" s="27"/>
      <c r="BL682" s="27"/>
      <c r="BM682" s="27"/>
      <c r="BN682" s="27"/>
      <c r="BO682" s="27"/>
      <c r="BP682" s="27"/>
      <c r="BQ682" s="27"/>
      <c r="BR682" s="27"/>
      <c r="BS682" s="27"/>
      <c r="BT682" s="27"/>
      <c r="BU682" s="27"/>
      <c r="BV682" s="27"/>
      <c r="BW682" s="27"/>
      <c r="BX682" s="27"/>
      <c r="BY682" s="27"/>
      <c r="BZ682" s="27"/>
      <c r="CA682" s="27"/>
      <c r="CB682" s="27"/>
      <c r="CC682" s="27"/>
      <c r="CD682" s="27"/>
      <c r="CE682" s="27"/>
      <c r="CF682" s="27"/>
      <c r="CG682" s="27"/>
      <c r="CH682" s="27"/>
      <c r="CI682" s="27"/>
      <c r="CJ682" s="27"/>
      <c r="CK682" s="27"/>
      <c r="CL682" s="27"/>
      <c r="CM682" s="27"/>
      <c r="CN682" s="27"/>
      <c r="CO682" s="27"/>
      <c r="CP682" s="27"/>
      <c r="CQ682" s="27"/>
      <c r="CR682" s="27"/>
      <c r="CS682" s="27"/>
      <c r="CT682" s="27"/>
      <c r="CU682" s="27"/>
      <c r="CV682" s="27"/>
      <c r="CW682" s="27"/>
      <c r="CX682" s="27"/>
      <c r="CY682" s="27"/>
      <c r="CZ682" s="27"/>
      <c r="DA682" s="27"/>
      <c r="DB682" s="27"/>
      <c r="DC682" s="27"/>
      <c r="DD682" s="27"/>
      <c r="DE682" s="27"/>
      <c r="DF682" s="27"/>
      <c r="DG682" s="27"/>
      <c r="DH682" s="27"/>
      <c r="DI682" s="27"/>
      <c r="DJ682" s="27"/>
      <c r="DK682" s="27"/>
      <c r="DL682" s="27"/>
      <c r="DM682" s="27"/>
      <c r="DN682" s="27"/>
    </row>
    <row r="683" spans="1:118" x14ac:dyDescent="0.2">
      <c r="A683" s="27"/>
      <c r="B683" s="27"/>
      <c r="C683" s="27"/>
      <c r="D683" s="27"/>
      <c r="E683" s="27"/>
      <c r="F683" s="27"/>
      <c r="G683" s="27"/>
      <c r="H683" s="27"/>
      <c r="I683" s="27"/>
      <c r="J683" s="27"/>
      <c r="K683" s="27"/>
      <c r="L683" s="27"/>
      <c r="M683" s="27"/>
      <c r="N683" s="27"/>
      <c r="O683" s="27"/>
      <c r="P683" s="27"/>
      <c r="Q683" s="27"/>
      <c r="R683" s="27"/>
      <c r="S683" s="27"/>
      <c r="T683" s="27"/>
      <c r="U683" s="27"/>
      <c r="V683" s="27"/>
      <c r="W683" s="27"/>
      <c r="X683" s="27"/>
      <c r="Y683" s="27"/>
      <c r="Z683" s="27"/>
      <c r="AA683" s="27"/>
      <c r="AB683" s="27"/>
      <c r="AC683" s="27"/>
      <c r="AD683" s="27"/>
      <c r="AE683" s="27"/>
      <c r="AF683" s="27"/>
      <c r="AG683" s="27"/>
      <c r="AH683" s="27"/>
      <c r="AI683" s="27"/>
      <c r="AJ683" s="27"/>
      <c r="AK683" s="27"/>
      <c r="AL683" s="27"/>
      <c r="AM683" s="27"/>
      <c r="AN683" s="27"/>
      <c r="AO683" s="27"/>
      <c r="AP683" s="27"/>
      <c r="AQ683" s="27"/>
      <c r="AR683" s="27"/>
      <c r="AS683" s="27"/>
      <c r="AT683" s="27"/>
      <c r="AU683" s="27"/>
      <c r="AV683" s="27"/>
      <c r="AW683" s="27"/>
      <c r="AX683" s="27"/>
      <c r="AY683" s="27"/>
      <c r="AZ683" s="27"/>
      <c r="BA683" s="27"/>
      <c r="BB683" s="27"/>
      <c r="BC683" s="27"/>
      <c r="BD683" s="27"/>
      <c r="BE683" s="27"/>
      <c r="BF683" s="27"/>
      <c r="BG683" s="27"/>
      <c r="BH683" s="27"/>
      <c r="BI683" s="27"/>
      <c r="BJ683" s="27"/>
      <c r="BK683" s="27"/>
      <c r="BL683" s="27"/>
      <c r="BM683" s="27"/>
      <c r="BN683" s="27"/>
      <c r="BO683" s="27"/>
      <c r="BP683" s="27"/>
      <c r="BQ683" s="27"/>
      <c r="BR683" s="27"/>
      <c r="BS683" s="27"/>
      <c r="BT683" s="27"/>
      <c r="BU683" s="27"/>
      <c r="BV683" s="27"/>
      <c r="BW683" s="27"/>
      <c r="BX683" s="27"/>
      <c r="BY683" s="27"/>
      <c r="BZ683" s="27"/>
      <c r="CA683" s="27"/>
      <c r="CB683" s="27"/>
      <c r="CC683" s="27"/>
      <c r="CD683" s="27"/>
      <c r="CE683" s="27"/>
      <c r="CF683" s="27"/>
      <c r="CG683" s="27"/>
      <c r="CH683" s="27"/>
      <c r="CI683" s="27"/>
      <c r="CJ683" s="27"/>
      <c r="CK683" s="27"/>
      <c r="CL683" s="27"/>
      <c r="CM683" s="27"/>
      <c r="CN683" s="27"/>
      <c r="CO683" s="27"/>
      <c r="CP683" s="27"/>
      <c r="CQ683" s="27"/>
      <c r="CR683" s="27"/>
      <c r="CS683" s="27"/>
      <c r="CT683" s="27"/>
      <c r="CU683" s="27"/>
      <c r="CV683" s="27"/>
      <c r="CW683" s="27"/>
      <c r="CX683" s="27"/>
      <c r="CY683" s="27"/>
      <c r="CZ683" s="27"/>
      <c r="DA683" s="27"/>
      <c r="DB683" s="27"/>
      <c r="DC683" s="27"/>
      <c r="DD683" s="27"/>
      <c r="DE683" s="27"/>
      <c r="DF683" s="27"/>
      <c r="DG683" s="27"/>
      <c r="DH683" s="27"/>
      <c r="DI683" s="27"/>
      <c r="DJ683" s="27"/>
      <c r="DK683" s="27"/>
      <c r="DL683" s="27"/>
      <c r="DM683" s="27"/>
      <c r="DN683" s="27"/>
    </row>
    <row r="684" spans="1:118" x14ac:dyDescent="0.2">
      <c r="A684" s="27"/>
      <c r="B684" s="27"/>
      <c r="C684" s="27"/>
      <c r="D684" s="27"/>
      <c r="E684" s="27"/>
      <c r="F684" s="27"/>
      <c r="G684" s="27"/>
      <c r="H684" s="27"/>
      <c r="I684" s="27"/>
      <c r="J684" s="27"/>
      <c r="K684" s="27"/>
      <c r="L684" s="27"/>
      <c r="M684" s="27"/>
      <c r="N684" s="27"/>
      <c r="O684" s="27"/>
      <c r="P684" s="27"/>
      <c r="Q684" s="27"/>
      <c r="R684" s="27"/>
      <c r="S684" s="27"/>
      <c r="T684" s="27"/>
      <c r="U684" s="27"/>
      <c r="V684" s="27"/>
      <c r="W684" s="27"/>
      <c r="X684" s="27"/>
      <c r="Y684" s="27"/>
      <c r="Z684" s="27"/>
      <c r="AA684" s="27"/>
      <c r="AB684" s="27"/>
      <c r="AC684" s="27"/>
      <c r="AD684" s="27"/>
      <c r="AE684" s="27"/>
      <c r="AF684" s="27"/>
      <c r="AG684" s="27"/>
      <c r="AH684" s="27"/>
      <c r="AI684" s="27"/>
      <c r="AJ684" s="27"/>
      <c r="AK684" s="27"/>
      <c r="AL684" s="27"/>
      <c r="AM684" s="27"/>
      <c r="AN684" s="27"/>
      <c r="AO684" s="27"/>
      <c r="AP684" s="27"/>
      <c r="AQ684" s="27"/>
      <c r="AR684" s="27"/>
      <c r="AS684" s="27"/>
      <c r="AT684" s="27"/>
      <c r="AU684" s="27"/>
      <c r="AV684" s="27"/>
      <c r="AW684" s="27"/>
      <c r="AX684" s="27"/>
      <c r="AY684" s="27"/>
      <c r="AZ684" s="27"/>
      <c r="BA684" s="27"/>
      <c r="BB684" s="27"/>
      <c r="BC684" s="27"/>
      <c r="BD684" s="27"/>
      <c r="BE684" s="27"/>
      <c r="BF684" s="27"/>
      <c r="BG684" s="27"/>
      <c r="BH684" s="27"/>
      <c r="BI684" s="27"/>
      <c r="BJ684" s="27"/>
      <c r="BK684" s="27"/>
      <c r="BL684" s="27"/>
      <c r="BM684" s="27"/>
      <c r="BN684" s="27"/>
      <c r="BO684" s="27"/>
      <c r="BP684" s="27"/>
      <c r="BQ684" s="27"/>
      <c r="BR684" s="27"/>
      <c r="BS684" s="27"/>
      <c r="BT684" s="27"/>
      <c r="BU684" s="27"/>
      <c r="BV684" s="27"/>
      <c r="BW684" s="27"/>
      <c r="BX684" s="27"/>
      <c r="BY684" s="27"/>
      <c r="BZ684" s="27"/>
      <c r="CA684" s="27"/>
      <c r="CB684" s="27"/>
      <c r="CC684" s="27"/>
      <c r="CD684" s="27"/>
      <c r="CE684" s="27"/>
      <c r="CF684" s="27"/>
      <c r="CG684" s="27"/>
      <c r="CH684" s="27"/>
      <c r="CI684" s="27"/>
      <c r="CJ684" s="27"/>
      <c r="CK684" s="27"/>
      <c r="CL684" s="27"/>
      <c r="CM684" s="27"/>
      <c r="CN684" s="27"/>
      <c r="CO684" s="27"/>
      <c r="CP684" s="27"/>
      <c r="CQ684" s="27"/>
      <c r="CR684" s="27"/>
      <c r="CS684" s="27"/>
      <c r="CT684" s="27"/>
      <c r="CU684" s="27"/>
      <c r="CV684" s="27"/>
      <c r="CW684" s="27"/>
      <c r="CX684" s="27"/>
      <c r="CY684" s="27"/>
      <c r="CZ684" s="27"/>
      <c r="DA684" s="27"/>
      <c r="DB684" s="27"/>
      <c r="DC684" s="27"/>
      <c r="DD684" s="27"/>
      <c r="DE684" s="27"/>
      <c r="DF684" s="27"/>
      <c r="DG684" s="27"/>
      <c r="DH684" s="27"/>
      <c r="DI684" s="27"/>
      <c r="DJ684" s="27"/>
      <c r="DK684" s="27"/>
      <c r="DL684" s="27"/>
      <c r="DM684" s="27"/>
      <c r="DN684" s="27"/>
    </row>
    <row r="685" spans="1:118" x14ac:dyDescent="0.2">
      <c r="A685" s="27"/>
      <c r="B685" s="27"/>
      <c r="C685" s="27"/>
      <c r="D685" s="27"/>
      <c r="E685" s="27"/>
      <c r="F685" s="27"/>
      <c r="G685" s="27"/>
      <c r="H685" s="27"/>
      <c r="I685" s="27"/>
      <c r="J685" s="27"/>
      <c r="K685" s="27"/>
      <c r="L685" s="27"/>
      <c r="M685" s="27"/>
      <c r="N685" s="27"/>
      <c r="O685" s="27"/>
      <c r="P685" s="27"/>
      <c r="Q685" s="27"/>
      <c r="R685" s="27"/>
      <c r="S685" s="27"/>
      <c r="T685" s="27"/>
      <c r="U685" s="27"/>
      <c r="V685" s="27"/>
      <c r="W685" s="27"/>
      <c r="X685" s="27"/>
      <c r="Y685" s="27"/>
      <c r="Z685" s="27"/>
      <c r="AA685" s="27"/>
      <c r="AB685" s="27"/>
      <c r="AC685" s="27"/>
      <c r="AD685" s="27"/>
      <c r="AE685" s="27"/>
      <c r="AF685" s="27"/>
      <c r="AG685" s="27"/>
      <c r="AH685" s="27"/>
      <c r="AI685" s="27"/>
      <c r="AJ685" s="27"/>
      <c r="AK685" s="27"/>
      <c r="AL685" s="27"/>
      <c r="AM685" s="27"/>
      <c r="AN685" s="27"/>
      <c r="AO685" s="27"/>
      <c r="AP685" s="27"/>
      <c r="AQ685" s="27"/>
      <c r="AR685" s="27"/>
      <c r="AS685" s="27"/>
      <c r="AT685" s="27"/>
      <c r="AU685" s="27"/>
      <c r="AV685" s="27"/>
      <c r="AW685" s="27"/>
      <c r="AX685" s="27"/>
      <c r="AY685" s="27"/>
      <c r="AZ685" s="27"/>
      <c r="BA685" s="27"/>
      <c r="BB685" s="27"/>
      <c r="BC685" s="27"/>
      <c r="BD685" s="27"/>
      <c r="BE685" s="27"/>
      <c r="BF685" s="27"/>
      <c r="BG685" s="27"/>
      <c r="BH685" s="27"/>
      <c r="BI685" s="27"/>
      <c r="BJ685" s="27"/>
      <c r="BK685" s="27"/>
      <c r="BL685" s="27"/>
      <c r="BM685" s="27"/>
      <c r="BN685" s="27"/>
      <c r="BO685" s="27"/>
      <c r="BP685" s="27"/>
      <c r="BQ685" s="27"/>
      <c r="BR685" s="27"/>
      <c r="BS685" s="27"/>
      <c r="BT685" s="27"/>
      <c r="BU685" s="27"/>
      <c r="BV685" s="27"/>
      <c r="BW685" s="27"/>
      <c r="BX685" s="27"/>
      <c r="BY685" s="27"/>
      <c r="BZ685" s="27"/>
      <c r="CA685" s="27"/>
      <c r="CB685" s="27"/>
      <c r="CC685" s="27"/>
      <c r="CD685" s="27"/>
      <c r="CE685" s="27"/>
      <c r="CF685" s="27"/>
      <c r="CG685" s="27"/>
      <c r="CH685" s="27"/>
      <c r="CI685" s="27"/>
      <c r="CJ685" s="27"/>
      <c r="CK685" s="27"/>
      <c r="CL685" s="27"/>
      <c r="CM685" s="27"/>
      <c r="CN685" s="27"/>
      <c r="CO685" s="27"/>
      <c r="CP685" s="27"/>
      <c r="CQ685" s="27"/>
      <c r="CR685" s="27"/>
      <c r="CS685" s="27"/>
      <c r="CT685" s="27"/>
      <c r="CU685" s="27"/>
      <c r="CV685" s="27"/>
      <c r="CW685" s="27"/>
      <c r="CX685" s="27"/>
      <c r="CY685" s="27"/>
      <c r="CZ685" s="27"/>
      <c r="DA685" s="27"/>
      <c r="DB685" s="27"/>
      <c r="DC685" s="27"/>
      <c r="DD685" s="27"/>
      <c r="DE685" s="27"/>
      <c r="DF685" s="27"/>
      <c r="DG685" s="27"/>
      <c r="DH685" s="27"/>
      <c r="DI685" s="27"/>
      <c r="DJ685" s="27"/>
      <c r="DK685" s="27"/>
      <c r="DL685" s="27"/>
      <c r="DM685" s="27"/>
      <c r="DN685" s="27"/>
    </row>
    <row r="686" spans="1:118" x14ac:dyDescent="0.2">
      <c r="A686" s="27"/>
      <c r="B686" s="27"/>
      <c r="C686" s="27"/>
      <c r="D686" s="27"/>
      <c r="E686" s="27"/>
      <c r="F686" s="27"/>
      <c r="G686" s="27"/>
      <c r="H686" s="27"/>
      <c r="I686" s="27"/>
      <c r="J686" s="27"/>
      <c r="K686" s="27"/>
      <c r="L686" s="27"/>
      <c r="M686" s="27"/>
      <c r="N686" s="27"/>
      <c r="O686" s="27"/>
      <c r="P686" s="27"/>
      <c r="Q686" s="27"/>
      <c r="R686" s="27"/>
      <c r="S686" s="27"/>
      <c r="T686" s="27"/>
      <c r="U686" s="27"/>
      <c r="V686" s="27"/>
      <c r="W686" s="27"/>
      <c r="X686" s="27"/>
      <c r="Y686" s="27"/>
      <c r="Z686" s="27"/>
      <c r="AA686" s="27"/>
      <c r="AB686" s="27"/>
      <c r="AC686" s="27"/>
      <c r="AD686" s="27"/>
      <c r="AE686" s="27"/>
      <c r="AF686" s="27"/>
      <c r="AG686" s="27"/>
      <c r="AH686" s="27"/>
      <c r="AI686" s="27"/>
      <c r="AJ686" s="27"/>
      <c r="AK686" s="27"/>
      <c r="AL686" s="27"/>
      <c r="AM686" s="27"/>
      <c r="AN686" s="27"/>
      <c r="AO686" s="27"/>
      <c r="AP686" s="27"/>
      <c r="AQ686" s="27"/>
      <c r="AR686" s="27"/>
      <c r="AS686" s="27"/>
      <c r="AT686" s="27"/>
      <c r="AU686" s="27"/>
      <c r="AV686" s="27"/>
      <c r="AW686" s="27"/>
      <c r="AX686" s="27"/>
      <c r="AY686" s="27"/>
      <c r="AZ686" s="27"/>
      <c r="BA686" s="27"/>
      <c r="BB686" s="27"/>
      <c r="BC686" s="27"/>
      <c r="BD686" s="27"/>
      <c r="BE686" s="27"/>
      <c r="BF686" s="27"/>
      <c r="BG686" s="27"/>
      <c r="BH686" s="27"/>
      <c r="BI686" s="27"/>
      <c r="BJ686" s="27"/>
      <c r="BK686" s="27"/>
      <c r="BL686" s="27"/>
      <c r="BM686" s="27"/>
      <c r="BN686" s="27"/>
      <c r="BO686" s="27"/>
      <c r="BP686" s="27"/>
      <c r="BQ686" s="27"/>
      <c r="BR686" s="27"/>
      <c r="BS686" s="27"/>
      <c r="BT686" s="27"/>
      <c r="BU686" s="27"/>
      <c r="BV686" s="27"/>
      <c r="BW686" s="27"/>
      <c r="BX686" s="27"/>
      <c r="BY686" s="27"/>
      <c r="BZ686" s="27"/>
      <c r="CA686" s="27"/>
      <c r="CB686" s="27"/>
      <c r="CC686" s="27"/>
      <c r="CD686" s="27"/>
      <c r="CE686" s="27"/>
      <c r="CF686" s="27"/>
      <c r="CG686" s="27"/>
      <c r="CH686" s="27"/>
      <c r="CI686" s="27"/>
      <c r="CJ686" s="27"/>
      <c r="CK686" s="27"/>
      <c r="CL686" s="27"/>
      <c r="CM686" s="27"/>
      <c r="CN686" s="27"/>
      <c r="CO686" s="27"/>
      <c r="CP686" s="27"/>
      <c r="CQ686" s="27"/>
      <c r="CR686" s="27"/>
      <c r="CS686" s="27"/>
      <c r="CT686" s="27"/>
      <c r="CU686" s="27"/>
      <c r="CV686" s="27"/>
      <c r="CW686" s="27"/>
      <c r="CX686" s="27"/>
      <c r="CY686" s="27"/>
      <c r="CZ686" s="27"/>
      <c r="DA686" s="27"/>
      <c r="DB686" s="27"/>
      <c r="DC686" s="27"/>
      <c r="DD686" s="27"/>
      <c r="DE686" s="27"/>
      <c r="DF686" s="27"/>
      <c r="DG686" s="27"/>
      <c r="DH686" s="27"/>
      <c r="DI686" s="27"/>
      <c r="DJ686" s="27"/>
      <c r="DK686" s="27"/>
      <c r="DL686" s="27"/>
      <c r="DM686" s="27"/>
      <c r="DN686" s="27"/>
    </row>
    <row r="687" spans="1:118" x14ac:dyDescent="0.2">
      <c r="A687" s="27"/>
      <c r="B687" s="27"/>
      <c r="C687" s="27"/>
      <c r="D687" s="27"/>
      <c r="E687" s="27"/>
      <c r="F687" s="27"/>
      <c r="G687" s="27"/>
      <c r="H687" s="27"/>
      <c r="I687" s="27"/>
      <c r="J687" s="27"/>
      <c r="K687" s="27"/>
      <c r="L687" s="27"/>
      <c r="M687" s="27"/>
      <c r="N687" s="27"/>
      <c r="O687" s="27"/>
      <c r="P687" s="27"/>
      <c r="Q687" s="27"/>
      <c r="R687" s="27"/>
      <c r="S687" s="27"/>
      <c r="T687" s="27"/>
      <c r="U687" s="27"/>
      <c r="V687" s="27"/>
      <c r="W687" s="27"/>
      <c r="X687" s="27"/>
      <c r="Y687" s="27"/>
      <c r="Z687" s="27"/>
      <c r="AA687" s="27"/>
      <c r="AB687" s="27"/>
      <c r="AC687" s="27"/>
      <c r="AD687" s="27"/>
      <c r="AE687" s="27"/>
      <c r="AF687" s="27"/>
      <c r="AG687" s="27"/>
      <c r="AH687" s="27"/>
      <c r="AI687" s="27"/>
      <c r="AJ687" s="27"/>
      <c r="AK687" s="27"/>
      <c r="AL687" s="27"/>
      <c r="AM687" s="27"/>
      <c r="AN687" s="27"/>
      <c r="AO687" s="27"/>
      <c r="AP687" s="27"/>
      <c r="AQ687" s="27"/>
      <c r="AR687" s="27"/>
      <c r="AS687" s="27"/>
      <c r="AT687" s="27"/>
      <c r="AU687" s="27"/>
      <c r="AV687" s="27"/>
      <c r="AW687" s="27"/>
      <c r="AX687" s="27"/>
      <c r="AY687" s="27"/>
      <c r="AZ687" s="27"/>
      <c r="BA687" s="27"/>
      <c r="BB687" s="27"/>
      <c r="BC687" s="27"/>
      <c r="BD687" s="27"/>
      <c r="BE687" s="27"/>
      <c r="BF687" s="27"/>
      <c r="BG687" s="27"/>
      <c r="BH687" s="27"/>
      <c r="BI687" s="27"/>
      <c r="BJ687" s="27"/>
      <c r="BK687" s="27"/>
      <c r="BL687" s="27"/>
      <c r="BM687" s="27"/>
      <c r="BN687" s="27"/>
      <c r="BO687" s="27"/>
      <c r="BP687" s="27"/>
      <c r="BQ687" s="27"/>
      <c r="BR687" s="27"/>
      <c r="BS687" s="27"/>
      <c r="BT687" s="27"/>
      <c r="BU687" s="27"/>
      <c r="BV687" s="27"/>
      <c r="BW687" s="27"/>
      <c r="BX687" s="27"/>
      <c r="BY687" s="27"/>
      <c r="BZ687" s="27"/>
      <c r="CA687" s="27"/>
      <c r="CB687" s="27"/>
      <c r="CC687" s="27"/>
      <c r="CD687" s="27"/>
      <c r="CE687" s="27"/>
      <c r="CF687" s="27"/>
      <c r="CG687" s="27"/>
      <c r="CH687" s="27"/>
      <c r="CI687" s="27"/>
      <c r="CJ687" s="27"/>
      <c r="CK687" s="27"/>
      <c r="CL687" s="27"/>
      <c r="CM687" s="27"/>
      <c r="CN687" s="27"/>
      <c r="CO687" s="27"/>
      <c r="CP687" s="27"/>
      <c r="CQ687" s="27"/>
      <c r="CR687" s="27"/>
      <c r="CS687" s="27"/>
      <c r="CT687" s="27"/>
      <c r="CU687" s="27"/>
      <c r="CV687" s="27"/>
      <c r="CW687" s="27"/>
      <c r="CX687" s="27"/>
      <c r="CY687" s="27"/>
      <c r="CZ687" s="27"/>
      <c r="DA687" s="27"/>
      <c r="DB687" s="27"/>
      <c r="DC687" s="27"/>
      <c r="DD687" s="27"/>
      <c r="DE687" s="27"/>
      <c r="DF687" s="27"/>
      <c r="DG687" s="27"/>
      <c r="DH687" s="27"/>
      <c r="DI687" s="27"/>
      <c r="DJ687" s="27"/>
      <c r="DK687" s="27"/>
      <c r="DL687" s="27"/>
      <c r="DM687" s="27"/>
      <c r="DN687" s="27"/>
    </row>
    <row r="688" spans="1:118" x14ac:dyDescent="0.2">
      <c r="A688" s="27"/>
      <c r="B688" s="27"/>
      <c r="C688" s="27"/>
      <c r="D688" s="27"/>
      <c r="E688" s="27"/>
      <c r="F688" s="27"/>
      <c r="G688" s="27"/>
      <c r="H688" s="27"/>
      <c r="I688" s="27"/>
      <c r="J688" s="27"/>
      <c r="K688" s="27"/>
      <c r="L688" s="27"/>
      <c r="M688" s="27"/>
      <c r="N688" s="27"/>
      <c r="O688" s="27"/>
      <c r="P688" s="27"/>
      <c r="Q688" s="27"/>
      <c r="R688" s="27"/>
      <c r="S688" s="27"/>
      <c r="T688" s="27"/>
      <c r="U688" s="27"/>
      <c r="V688" s="27"/>
      <c r="W688" s="27"/>
      <c r="X688" s="27"/>
      <c r="Y688" s="27"/>
      <c r="Z688" s="27"/>
      <c r="AA688" s="27"/>
      <c r="AB688" s="27"/>
      <c r="AC688" s="27"/>
      <c r="AD688" s="27"/>
      <c r="AE688" s="27"/>
      <c r="AF688" s="27"/>
      <c r="AG688" s="27"/>
      <c r="AH688" s="27"/>
      <c r="AI688" s="27"/>
      <c r="AJ688" s="27"/>
      <c r="AK688" s="27"/>
      <c r="AL688" s="27"/>
      <c r="AM688" s="27"/>
      <c r="AN688" s="27"/>
      <c r="AO688" s="27"/>
      <c r="AP688" s="27"/>
      <c r="AQ688" s="27"/>
      <c r="AR688" s="27"/>
      <c r="AS688" s="27"/>
      <c r="AT688" s="27"/>
      <c r="AU688" s="27"/>
      <c r="AV688" s="27"/>
      <c r="AW688" s="27"/>
      <c r="AX688" s="27"/>
      <c r="AY688" s="27"/>
      <c r="AZ688" s="27"/>
      <c r="BA688" s="27"/>
      <c r="BB688" s="27"/>
      <c r="BC688" s="27"/>
      <c r="BD688" s="27"/>
      <c r="BE688" s="27"/>
      <c r="BF688" s="27"/>
      <c r="BG688" s="27"/>
      <c r="BH688" s="27"/>
      <c r="BI688" s="27"/>
      <c r="BJ688" s="27"/>
      <c r="BK688" s="27"/>
      <c r="BL688" s="27"/>
      <c r="BM688" s="27"/>
      <c r="BN688" s="27"/>
      <c r="BO688" s="27"/>
      <c r="BP688" s="27"/>
      <c r="BQ688" s="27"/>
      <c r="BR688" s="27"/>
      <c r="BS688" s="27"/>
      <c r="BT688" s="27"/>
      <c r="BU688" s="27"/>
      <c r="BV688" s="27"/>
      <c r="BW688" s="27"/>
      <c r="BX688" s="27"/>
      <c r="BY688" s="27"/>
      <c r="BZ688" s="27"/>
      <c r="CA688" s="27"/>
      <c r="CB688" s="27"/>
      <c r="CC688" s="27"/>
      <c r="CD688" s="27"/>
      <c r="CE688" s="27"/>
      <c r="CF688" s="27"/>
      <c r="CG688" s="27"/>
      <c r="CH688" s="27"/>
      <c r="CI688" s="27"/>
      <c r="CJ688" s="27"/>
      <c r="CK688" s="27"/>
      <c r="CL688" s="27"/>
      <c r="CM688" s="27"/>
      <c r="CN688" s="27"/>
      <c r="CO688" s="27"/>
      <c r="CP688" s="27"/>
      <c r="CQ688" s="27"/>
      <c r="CR688" s="27"/>
      <c r="CS688" s="27"/>
      <c r="CT688" s="27"/>
      <c r="CU688" s="27"/>
      <c r="CV688" s="27"/>
      <c r="CW688" s="27"/>
      <c r="CX688" s="27"/>
      <c r="CY688" s="27"/>
      <c r="CZ688" s="27"/>
      <c r="DA688" s="27"/>
      <c r="DB688" s="27"/>
      <c r="DC688" s="27"/>
      <c r="DD688" s="27"/>
      <c r="DE688" s="27"/>
      <c r="DF688" s="27"/>
      <c r="DG688" s="27"/>
      <c r="DH688" s="27"/>
      <c r="DI688" s="27"/>
      <c r="DJ688" s="27"/>
      <c r="DK688" s="27"/>
      <c r="DL688" s="27"/>
      <c r="DM688" s="27"/>
      <c r="DN688" s="27"/>
    </row>
    <row r="689" spans="1:118" x14ac:dyDescent="0.2">
      <c r="A689" s="27"/>
      <c r="B689" s="27"/>
      <c r="C689" s="27"/>
      <c r="D689" s="27"/>
      <c r="E689" s="27"/>
      <c r="F689" s="27"/>
      <c r="G689" s="27"/>
      <c r="H689" s="27"/>
      <c r="I689" s="27"/>
      <c r="J689" s="27"/>
      <c r="K689" s="27"/>
      <c r="L689" s="27"/>
      <c r="M689" s="27"/>
      <c r="N689" s="27"/>
      <c r="O689" s="27"/>
      <c r="P689" s="27"/>
      <c r="Q689" s="27"/>
      <c r="R689" s="27"/>
      <c r="S689" s="27"/>
      <c r="T689" s="27"/>
      <c r="U689" s="27"/>
      <c r="V689" s="27"/>
      <c r="W689" s="27"/>
      <c r="X689" s="27"/>
      <c r="Y689" s="27"/>
      <c r="Z689" s="27"/>
      <c r="AA689" s="27"/>
      <c r="AB689" s="27"/>
      <c r="AC689" s="27"/>
      <c r="AD689" s="27"/>
      <c r="AE689" s="27"/>
      <c r="AF689" s="27"/>
      <c r="AG689" s="27"/>
      <c r="AH689" s="27"/>
      <c r="AI689" s="27"/>
      <c r="AJ689" s="27"/>
      <c r="AK689" s="27"/>
      <c r="AL689" s="27"/>
      <c r="AM689" s="27"/>
      <c r="AN689" s="27"/>
      <c r="AO689" s="27"/>
      <c r="AP689" s="27"/>
      <c r="AQ689" s="27"/>
      <c r="AR689" s="27"/>
      <c r="AS689" s="27"/>
      <c r="AT689" s="27"/>
      <c r="AU689" s="27"/>
      <c r="AV689" s="27"/>
      <c r="AW689" s="27"/>
      <c r="AX689" s="27"/>
      <c r="AY689" s="27"/>
      <c r="AZ689" s="27"/>
      <c r="BA689" s="27"/>
      <c r="BB689" s="27"/>
      <c r="BC689" s="27"/>
      <c r="BD689" s="27"/>
      <c r="BE689" s="27"/>
      <c r="BF689" s="27"/>
      <c r="BG689" s="27"/>
      <c r="BH689" s="27"/>
      <c r="BI689" s="27"/>
      <c r="BJ689" s="27"/>
      <c r="BK689" s="27"/>
      <c r="BL689" s="27"/>
      <c r="BM689" s="27"/>
      <c r="BN689" s="27"/>
      <c r="BO689" s="27"/>
      <c r="BP689" s="27"/>
      <c r="BQ689" s="27"/>
      <c r="BR689" s="27"/>
      <c r="BS689" s="27"/>
      <c r="BT689" s="27"/>
      <c r="BU689" s="27"/>
      <c r="BV689" s="27"/>
      <c r="BW689" s="27"/>
      <c r="BX689" s="27"/>
      <c r="BY689" s="27"/>
      <c r="BZ689" s="27"/>
      <c r="CA689" s="27"/>
      <c r="CB689" s="27"/>
      <c r="CC689" s="27"/>
      <c r="CD689" s="27"/>
      <c r="CE689" s="27"/>
      <c r="CF689" s="27"/>
      <c r="CG689" s="27"/>
      <c r="CH689" s="27"/>
      <c r="CI689" s="27"/>
      <c r="CJ689" s="27"/>
      <c r="CK689" s="27"/>
      <c r="CL689" s="27"/>
      <c r="CM689" s="27"/>
      <c r="CN689" s="27"/>
      <c r="CO689" s="27"/>
      <c r="CP689" s="27"/>
      <c r="CQ689" s="27"/>
      <c r="CR689" s="27"/>
      <c r="CS689" s="27"/>
      <c r="CT689" s="27"/>
      <c r="CU689" s="27"/>
      <c r="CV689" s="27"/>
      <c r="CW689" s="27"/>
      <c r="CX689" s="27"/>
      <c r="CY689" s="27"/>
      <c r="CZ689" s="27"/>
      <c r="DA689" s="27"/>
      <c r="DB689" s="27"/>
      <c r="DC689" s="27"/>
      <c r="DD689" s="27"/>
      <c r="DE689" s="27"/>
      <c r="DF689" s="27"/>
      <c r="DG689" s="27"/>
      <c r="DH689" s="27"/>
      <c r="DI689" s="27"/>
      <c r="DJ689" s="27"/>
      <c r="DK689" s="27"/>
      <c r="DL689" s="27"/>
      <c r="DM689" s="27"/>
      <c r="DN689" s="27"/>
    </row>
    <row r="690" spans="1:118" x14ac:dyDescent="0.2">
      <c r="A690" s="27"/>
      <c r="B690" s="27"/>
      <c r="C690" s="27"/>
      <c r="D690" s="27"/>
      <c r="E690" s="27"/>
      <c r="F690" s="27"/>
      <c r="G690" s="27"/>
      <c r="H690" s="27"/>
      <c r="I690" s="27"/>
      <c r="J690" s="27"/>
      <c r="K690" s="27"/>
      <c r="L690" s="27"/>
      <c r="M690" s="27"/>
      <c r="N690" s="27"/>
      <c r="O690" s="27"/>
      <c r="P690" s="27"/>
      <c r="Q690" s="27"/>
      <c r="R690" s="27"/>
      <c r="S690" s="27"/>
      <c r="T690" s="27"/>
      <c r="U690" s="27"/>
      <c r="V690" s="27"/>
      <c r="W690" s="27"/>
      <c r="X690" s="27"/>
      <c r="Y690" s="27"/>
      <c r="Z690" s="27"/>
      <c r="AA690" s="27"/>
      <c r="AB690" s="27"/>
      <c r="AC690" s="27"/>
      <c r="AD690" s="27"/>
      <c r="AE690" s="27"/>
      <c r="AF690" s="27"/>
      <c r="AG690" s="27"/>
      <c r="AH690" s="27"/>
      <c r="AI690" s="27"/>
      <c r="AJ690" s="27"/>
      <c r="AK690" s="27"/>
      <c r="AL690" s="27"/>
      <c r="AM690" s="27"/>
      <c r="AN690" s="27"/>
      <c r="AO690" s="27"/>
      <c r="AP690" s="27"/>
      <c r="AQ690" s="27"/>
      <c r="AR690" s="27"/>
      <c r="AS690" s="27"/>
      <c r="AT690" s="27"/>
      <c r="AU690" s="27"/>
      <c r="AV690" s="27"/>
      <c r="AW690" s="27"/>
      <c r="AX690" s="27"/>
      <c r="AY690" s="27"/>
      <c r="AZ690" s="27"/>
      <c r="BA690" s="27"/>
      <c r="BB690" s="27"/>
      <c r="BC690" s="27"/>
      <c r="BD690" s="27"/>
      <c r="BE690" s="27"/>
      <c r="BF690" s="27"/>
      <c r="BG690" s="27"/>
      <c r="BH690" s="27"/>
      <c r="BI690" s="27"/>
      <c r="BJ690" s="27"/>
      <c r="BK690" s="27"/>
      <c r="BL690" s="27"/>
      <c r="BM690" s="27"/>
      <c r="BN690" s="27"/>
      <c r="BO690" s="27"/>
      <c r="BP690" s="27"/>
      <c r="BQ690" s="27"/>
      <c r="BR690" s="27"/>
      <c r="BS690" s="27"/>
      <c r="BT690" s="27"/>
      <c r="BU690" s="27"/>
      <c r="BV690" s="27"/>
      <c r="BW690" s="27"/>
      <c r="BX690" s="27"/>
      <c r="BY690" s="27"/>
      <c r="BZ690" s="27"/>
      <c r="CA690" s="27"/>
      <c r="CB690" s="27"/>
      <c r="CC690" s="27"/>
      <c r="CD690" s="27"/>
      <c r="CE690" s="27"/>
      <c r="CF690" s="27"/>
      <c r="CG690" s="27"/>
      <c r="CH690" s="27"/>
      <c r="CI690" s="27"/>
      <c r="CJ690" s="27"/>
      <c r="CK690" s="27"/>
      <c r="CL690" s="27"/>
      <c r="CM690" s="27"/>
      <c r="CN690" s="27"/>
      <c r="CO690" s="27"/>
      <c r="CP690" s="27"/>
      <c r="CQ690" s="27"/>
      <c r="CR690" s="27"/>
      <c r="CS690" s="27"/>
      <c r="CT690" s="27"/>
      <c r="CU690" s="27"/>
      <c r="CV690" s="27"/>
      <c r="CW690" s="27"/>
      <c r="CX690" s="27"/>
      <c r="CY690" s="27"/>
      <c r="CZ690" s="27"/>
      <c r="DA690" s="27"/>
      <c r="DB690" s="27"/>
      <c r="DC690" s="27"/>
      <c r="DD690" s="27"/>
      <c r="DE690" s="27"/>
      <c r="DF690" s="27"/>
      <c r="DG690" s="27"/>
      <c r="DH690" s="27"/>
      <c r="DI690" s="27"/>
      <c r="DJ690" s="27"/>
      <c r="DK690" s="27"/>
      <c r="DL690" s="27"/>
      <c r="DM690" s="27"/>
      <c r="DN690" s="27"/>
    </row>
    <row r="691" spans="1:118" x14ac:dyDescent="0.2">
      <c r="A691" s="27"/>
      <c r="B691" s="27"/>
      <c r="C691" s="27"/>
      <c r="D691" s="27"/>
      <c r="E691" s="27"/>
      <c r="F691" s="27"/>
      <c r="G691" s="27"/>
      <c r="H691" s="27"/>
      <c r="I691" s="27"/>
      <c r="J691" s="27"/>
      <c r="K691" s="27"/>
      <c r="L691" s="27"/>
      <c r="M691" s="27"/>
      <c r="N691" s="27"/>
      <c r="O691" s="27"/>
      <c r="P691" s="27"/>
      <c r="Q691" s="27"/>
      <c r="R691" s="27"/>
      <c r="S691" s="27"/>
      <c r="T691" s="27"/>
      <c r="U691" s="27"/>
      <c r="V691" s="27"/>
      <c r="W691" s="27"/>
      <c r="X691" s="27"/>
      <c r="Y691" s="27"/>
      <c r="Z691" s="27"/>
      <c r="AA691" s="27"/>
      <c r="AB691" s="27"/>
      <c r="AC691" s="27"/>
      <c r="AD691" s="27"/>
      <c r="AE691" s="27"/>
      <c r="AF691" s="27"/>
      <c r="AG691" s="27"/>
      <c r="AH691" s="27"/>
      <c r="AI691" s="27"/>
      <c r="AJ691" s="27"/>
      <c r="AK691" s="27"/>
      <c r="AL691" s="27"/>
      <c r="AM691" s="27"/>
      <c r="AN691" s="27"/>
      <c r="AO691" s="27"/>
      <c r="AP691" s="27"/>
      <c r="AQ691" s="27"/>
      <c r="AR691" s="27"/>
      <c r="AS691" s="27"/>
      <c r="AT691" s="27"/>
      <c r="AU691" s="27"/>
      <c r="AV691" s="27"/>
      <c r="AW691" s="27"/>
      <c r="AX691" s="27"/>
      <c r="AY691" s="27"/>
      <c r="AZ691" s="27"/>
      <c r="BA691" s="27"/>
      <c r="BB691" s="27"/>
      <c r="BC691" s="27"/>
      <c r="BD691" s="27"/>
      <c r="BE691" s="27"/>
      <c r="BF691" s="27"/>
      <c r="BG691" s="27"/>
      <c r="BH691" s="27"/>
      <c r="BI691" s="27"/>
      <c r="BJ691" s="27"/>
      <c r="BK691" s="27"/>
      <c r="BL691" s="27"/>
      <c r="BM691" s="27"/>
      <c r="BN691" s="27"/>
      <c r="BO691" s="27"/>
      <c r="BP691" s="27"/>
      <c r="BQ691" s="27"/>
      <c r="BR691" s="27"/>
      <c r="BS691" s="27"/>
      <c r="BT691" s="27"/>
      <c r="BU691" s="27"/>
      <c r="BV691" s="27"/>
      <c r="BW691" s="27"/>
      <c r="BX691" s="27"/>
      <c r="BY691" s="27"/>
      <c r="BZ691" s="27"/>
      <c r="CA691" s="27"/>
      <c r="CB691" s="27"/>
      <c r="CC691" s="27"/>
      <c r="CD691" s="27"/>
      <c r="CE691" s="27"/>
      <c r="CF691" s="27"/>
      <c r="CG691" s="27"/>
      <c r="CH691" s="27"/>
      <c r="CI691" s="27"/>
      <c r="CJ691" s="27"/>
      <c r="CK691" s="27"/>
      <c r="CL691" s="27"/>
      <c r="CM691" s="27"/>
      <c r="CN691" s="27"/>
      <c r="CO691" s="27"/>
      <c r="CP691" s="27"/>
      <c r="CQ691" s="27"/>
      <c r="CR691" s="27"/>
      <c r="CS691" s="27"/>
      <c r="CT691" s="27"/>
      <c r="CU691" s="27"/>
      <c r="CV691" s="27"/>
      <c r="CW691" s="27"/>
      <c r="CX691" s="27"/>
      <c r="CY691" s="27"/>
      <c r="CZ691" s="27"/>
      <c r="DA691" s="27"/>
      <c r="DB691" s="27"/>
      <c r="DC691" s="27"/>
      <c r="DD691" s="27"/>
      <c r="DE691" s="27"/>
      <c r="DF691" s="27"/>
      <c r="DG691" s="27"/>
      <c r="DH691" s="27"/>
      <c r="DI691" s="27"/>
      <c r="DJ691" s="27"/>
      <c r="DK691" s="27"/>
      <c r="DL691" s="27"/>
      <c r="DM691" s="27"/>
      <c r="DN691" s="27"/>
    </row>
    <row r="692" spans="1:118" x14ac:dyDescent="0.2">
      <c r="A692" s="27"/>
      <c r="B692" s="27"/>
      <c r="C692" s="27"/>
      <c r="D692" s="27"/>
      <c r="E692" s="27"/>
      <c r="F692" s="27"/>
      <c r="G692" s="27"/>
      <c r="H692" s="27"/>
      <c r="I692" s="27"/>
      <c r="J692" s="27"/>
      <c r="K692" s="27"/>
      <c r="L692" s="27"/>
      <c r="M692" s="27"/>
      <c r="N692" s="27"/>
      <c r="O692" s="27"/>
      <c r="P692" s="27"/>
      <c r="Q692" s="27"/>
      <c r="R692" s="27"/>
      <c r="S692" s="27"/>
      <c r="T692" s="27"/>
      <c r="U692" s="27"/>
      <c r="V692" s="27"/>
      <c r="W692" s="27"/>
      <c r="X692" s="27"/>
      <c r="Y692" s="27"/>
      <c r="Z692" s="27"/>
      <c r="AA692" s="27"/>
      <c r="AB692" s="27"/>
      <c r="AC692" s="27"/>
      <c r="AD692" s="27"/>
      <c r="AE692" s="27"/>
      <c r="AF692" s="27"/>
      <c r="AG692" s="27"/>
      <c r="AH692" s="27"/>
      <c r="AI692" s="27"/>
      <c r="AJ692" s="27"/>
      <c r="AK692" s="27"/>
      <c r="AL692" s="27"/>
      <c r="AM692" s="27"/>
      <c r="AN692" s="27"/>
      <c r="AO692" s="27"/>
      <c r="AP692" s="27"/>
      <c r="AQ692" s="27"/>
      <c r="AR692" s="27"/>
      <c r="AS692" s="27"/>
      <c r="AT692" s="27"/>
      <c r="AU692" s="27"/>
      <c r="AV692" s="27"/>
      <c r="AW692" s="27"/>
      <c r="AX692" s="27"/>
      <c r="AY692" s="27"/>
      <c r="AZ692" s="27"/>
      <c r="BA692" s="27"/>
      <c r="BB692" s="27"/>
      <c r="BC692" s="27"/>
      <c r="BD692" s="27"/>
      <c r="BE692" s="27"/>
      <c r="BF692" s="27"/>
      <c r="BG692" s="27"/>
      <c r="BH692" s="27"/>
      <c r="BI692" s="27"/>
      <c r="BJ692" s="27"/>
      <c r="BK692" s="27"/>
      <c r="BL692" s="27"/>
      <c r="BM692" s="27"/>
      <c r="BN692" s="27"/>
      <c r="BO692" s="27"/>
      <c r="BP692" s="27"/>
      <c r="BQ692" s="27"/>
      <c r="BR692" s="27"/>
      <c r="BS692" s="27"/>
      <c r="BT692" s="27"/>
      <c r="BU692" s="27"/>
      <c r="BV692" s="27"/>
      <c r="BW692" s="27"/>
      <c r="BX692" s="27"/>
      <c r="BY692" s="27"/>
      <c r="BZ692" s="27"/>
      <c r="CA692" s="27"/>
      <c r="CB692" s="27"/>
      <c r="CC692" s="27"/>
      <c r="CD692" s="27"/>
      <c r="CE692" s="27"/>
      <c r="CF692" s="27"/>
      <c r="CG692" s="27"/>
      <c r="CH692" s="27"/>
      <c r="CI692" s="27"/>
      <c r="CJ692" s="27"/>
      <c r="CK692" s="27"/>
      <c r="CL692" s="27"/>
      <c r="CM692" s="27"/>
      <c r="CN692" s="27"/>
      <c r="CO692" s="27"/>
      <c r="CP692" s="27"/>
      <c r="CQ692" s="27"/>
      <c r="CR692" s="27"/>
      <c r="CS692" s="27"/>
      <c r="CT692" s="27"/>
      <c r="CU692" s="27"/>
      <c r="CV692" s="27"/>
      <c r="CW692" s="27"/>
      <c r="CX692" s="27"/>
      <c r="CY692" s="27"/>
      <c r="CZ692" s="27"/>
      <c r="DA692" s="27"/>
      <c r="DB692" s="27"/>
      <c r="DC692" s="27"/>
      <c r="DD692" s="27"/>
      <c r="DE692" s="27"/>
      <c r="DF692" s="27"/>
      <c r="DG692" s="27"/>
      <c r="DH692" s="27"/>
      <c r="DI692" s="27"/>
      <c r="DJ692" s="27"/>
      <c r="DK692" s="27"/>
      <c r="DL692" s="27"/>
      <c r="DM692" s="27"/>
      <c r="DN692" s="27"/>
    </row>
    <row r="693" spans="1:118" x14ac:dyDescent="0.2">
      <c r="A693" s="27"/>
      <c r="B693" s="27"/>
      <c r="C693" s="27"/>
      <c r="D693" s="27"/>
      <c r="E693" s="27"/>
      <c r="F693" s="27"/>
      <c r="G693" s="27"/>
      <c r="H693" s="27"/>
      <c r="I693" s="27"/>
      <c r="J693" s="27"/>
      <c r="K693" s="27"/>
      <c r="L693" s="27"/>
      <c r="M693" s="27"/>
      <c r="N693" s="27"/>
      <c r="O693" s="27"/>
      <c r="P693" s="27"/>
      <c r="Q693" s="27"/>
      <c r="R693" s="27"/>
      <c r="S693" s="27"/>
      <c r="T693" s="27"/>
      <c r="U693" s="27"/>
      <c r="V693" s="27"/>
      <c r="W693" s="27"/>
      <c r="X693" s="27"/>
      <c r="Y693" s="27"/>
      <c r="Z693" s="27"/>
      <c r="AA693" s="27"/>
      <c r="AB693" s="27"/>
      <c r="AC693" s="27"/>
      <c r="AD693" s="27"/>
      <c r="AE693" s="27"/>
      <c r="AF693" s="27"/>
      <c r="AG693" s="27"/>
      <c r="AH693" s="27"/>
      <c r="AI693" s="27"/>
      <c r="AJ693" s="27"/>
      <c r="AK693" s="27"/>
      <c r="AL693" s="27"/>
      <c r="AM693" s="27"/>
      <c r="AN693" s="27"/>
      <c r="AO693" s="27"/>
      <c r="AP693" s="27"/>
      <c r="AQ693" s="27"/>
      <c r="AR693" s="27"/>
      <c r="AS693" s="27"/>
      <c r="AT693" s="27"/>
      <c r="AU693" s="27"/>
      <c r="AV693" s="27"/>
      <c r="AW693" s="27"/>
      <c r="AX693" s="27"/>
      <c r="AY693" s="27"/>
      <c r="AZ693" s="27"/>
      <c r="BA693" s="27"/>
      <c r="BB693" s="27"/>
      <c r="BC693" s="27"/>
      <c r="BD693" s="27"/>
      <c r="BE693" s="27"/>
      <c r="BF693" s="27"/>
      <c r="BG693" s="27"/>
      <c r="BH693" s="27"/>
      <c r="BI693" s="27"/>
      <c r="BJ693" s="27"/>
      <c r="BK693" s="27"/>
      <c r="BL693" s="27"/>
      <c r="BM693" s="27"/>
      <c r="BN693" s="27"/>
      <c r="BO693" s="27"/>
      <c r="BP693" s="27"/>
      <c r="BQ693" s="27"/>
      <c r="BR693" s="27"/>
      <c r="BS693" s="27"/>
      <c r="BT693" s="27"/>
      <c r="BU693" s="27"/>
      <c r="BV693" s="27"/>
      <c r="BW693" s="27"/>
      <c r="BX693" s="27"/>
      <c r="BY693" s="27"/>
      <c r="BZ693" s="27"/>
      <c r="CA693" s="27"/>
      <c r="CB693" s="27"/>
      <c r="CC693" s="27"/>
      <c r="CD693" s="27"/>
      <c r="CE693" s="27"/>
      <c r="CF693" s="27"/>
      <c r="CG693" s="27"/>
      <c r="CH693" s="27"/>
      <c r="CI693" s="27"/>
      <c r="CJ693" s="27"/>
      <c r="CK693" s="27"/>
      <c r="CL693" s="27"/>
      <c r="CM693" s="27"/>
      <c r="CN693" s="27"/>
      <c r="CO693" s="27"/>
      <c r="CP693" s="27"/>
      <c r="CQ693" s="27"/>
      <c r="CR693" s="27"/>
      <c r="CS693" s="27"/>
      <c r="CT693" s="27"/>
      <c r="CU693" s="27"/>
      <c r="CV693" s="27"/>
      <c r="CW693" s="27"/>
      <c r="CX693" s="27"/>
      <c r="CY693" s="27"/>
      <c r="CZ693" s="27"/>
      <c r="DA693" s="27"/>
      <c r="DB693" s="27"/>
      <c r="DC693" s="27"/>
      <c r="DD693" s="27"/>
      <c r="DE693" s="27"/>
      <c r="DF693" s="27"/>
      <c r="DG693" s="27"/>
      <c r="DH693" s="27"/>
      <c r="DI693" s="27"/>
      <c r="DJ693" s="27"/>
      <c r="DK693" s="27"/>
      <c r="DL693" s="27"/>
      <c r="DM693" s="27"/>
      <c r="DN693" s="27"/>
    </row>
  </sheetData>
  <mergeCells count="8">
    <mergeCell ref="A24:H24"/>
    <mergeCell ref="A25:H25"/>
    <mergeCell ref="A26:H26"/>
    <mergeCell ref="A1:H1"/>
    <mergeCell ref="A4:H4"/>
    <mergeCell ref="A2:H2"/>
    <mergeCell ref="A3:H3"/>
    <mergeCell ref="A23:H23"/>
  </mergeCells>
  <printOptions horizontalCentered="1" gridLines="1"/>
  <pageMargins left="0.19685039370078741" right="0.19685039370078741" top="0.39370078740157483" bottom="0.39370078740157483" header="0.51181102362204722" footer="0.51181102362204722"/>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H19"/>
  <sheetViews>
    <sheetView workbookViewId="0">
      <selection activeCell="H23" sqref="H23"/>
    </sheetView>
  </sheetViews>
  <sheetFormatPr defaultRowHeight="12.75" x14ac:dyDescent="0.2"/>
  <cols>
    <col min="1" max="1" width="5.28515625" bestFit="1" customWidth="1"/>
    <col min="2" max="2" width="16.7109375" customWidth="1"/>
    <col min="3" max="3" width="18.85546875" customWidth="1"/>
    <col min="4" max="4" width="16.7109375" customWidth="1"/>
    <col min="5" max="5" width="15.85546875" customWidth="1"/>
    <col min="6" max="6" width="16.42578125" bestFit="1" customWidth="1"/>
    <col min="7" max="7" width="13.85546875" bestFit="1" customWidth="1"/>
    <col min="8" max="8" width="48" customWidth="1"/>
    <col min="9" max="9" width="0" hidden="1" customWidth="1"/>
  </cols>
  <sheetData>
    <row r="1" spans="1:8" ht="12.75" customHeight="1" x14ac:dyDescent="0.2">
      <c r="A1" s="268" t="s">
        <v>6</v>
      </c>
      <c r="B1" s="269"/>
      <c r="C1" s="269"/>
      <c r="D1" s="269"/>
      <c r="E1" s="269"/>
      <c r="F1" s="269"/>
      <c r="G1" s="269"/>
      <c r="H1" s="270"/>
    </row>
    <row r="2" spans="1:8" ht="12.75" customHeight="1" x14ac:dyDescent="0.2">
      <c r="A2" s="262" t="s">
        <v>79</v>
      </c>
      <c r="B2" s="263"/>
      <c r="C2" s="263"/>
      <c r="D2" s="263"/>
      <c r="E2" s="263"/>
      <c r="F2" s="263"/>
      <c r="G2" s="263"/>
      <c r="H2" s="264"/>
    </row>
    <row r="3" spans="1:8" ht="12.75" customHeight="1" x14ac:dyDescent="0.2">
      <c r="A3" s="262" t="s">
        <v>179</v>
      </c>
      <c r="B3" s="263"/>
      <c r="C3" s="263"/>
      <c r="D3" s="263"/>
      <c r="E3" s="263"/>
      <c r="F3" s="263"/>
      <c r="G3" s="263"/>
      <c r="H3" s="264"/>
    </row>
    <row r="4" spans="1:8" ht="12.75" customHeight="1" x14ac:dyDescent="0.2">
      <c r="A4" s="265" t="s">
        <v>171</v>
      </c>
      <c r="B4" s="266"/>
      <c r="C4" s="266"/>
      <c r="D4" s="266"/>
      <c r="E4" s="266"/>
      <c r="F4" s="266"/>
      <c r="G4" s="266"/>
      <c r="H4" s="267"/>
    </row>
    <row r="5" spans="1:8" x14ac:dyDescent="0.2">
      <c r="A5" s="87"/>
      <c r="B5" s="86"/>
      <c r="C5" s="86"/>
      <c r="D5" s="26"/>
      <c r="E5" s="26"/>
      <c r="F5" s="26"/>
      <c r="G5" s="26"/>
      <c r="H5" s="88"/>
    </row>
    <row r="6" spans="1:8" ht="25.5" x14ac:dyDescent="0.2">
      <c r="A6" s="89" t="s">
        <v>2</v>
      </c>
      <c r="B6" s="90" t="s">
        <v>7</v>
      </c>
      <c r="C6" s="91" t="s">
        <v>8</v>
      </c>
      <c r="D6" s="11" t="s">
        <v>9</v>
      </c>
      <c r="E6" s="10" t="s">
        <v>10</v>
      </c>
      <c r="F6" s="10" t="s">
        <v>11</v>
      </c>
      <c r="G6" s="10" t="s">
        <v>12</v>
      </c>
      <c r="H6" s="92" t="s">
        <v>13</v>
      </c>
    </row>
    <row r="7" spans="1:8" ht="63" x14ac:dyDescent="0.2">
      <c r="A7" s="93" t="s">
        <v>1</v>
      </c>
      <c r="B7" s="94" t="s">
        <v>180</v>
      </c>
      <c r="C7" s="95" t="s">
        <v>124</v>
      </c>
      <c r="D7" s="25">
        <v>30000</v>
      </c>
      <c r="E7" s="31"/>
      <c r="F7" s="23"/>
      <c r="G7" s="32"/>
      <c r="H7" s="96" t="s">
        <v>181</v>
      </c>
    </row>
    <row r="8" spans="1:8" ht="51" x14ac:dyDescent="0.2">
      <c r="A8" s="93" t="s">
        <v>3</v>
      </c>
      <c r="B8" s="94" t="s">
        <v>22</v>
      </c>
      <c r="C8" s="95" t="s">
        <v>21</v>
      </c>
      <c r="D8" s="25"/>
      <c r="E8" s="31"/>
      <c r="F8" s="25">
        <v>30000</v>
      </c>
      <c r="G8" s="32"/>
      <c r="H8" s="96" t="s">
        <v>182</v>
      </c>
    </row>
    <row r="9" spans="1:8" ht="63.75" x14ac:dyDescent="0.2">
      <c r="A9" s="93" t="s">
        <v>1</v>
      </c>
      <c r="B9" s="94" t="s">
        <v>183</v>
      </c>
      <c r="C9" s="95" t="s">
        <v>184</v>
      </c>
      <c r="D9" s="25">
        <v>19918.03</v>
      </c>
      <c r="E9" s="31"/>
      <c r="F9" s="23"/>
      <c r="G9" s="32"/>
      <c r="H9" s="96" t="s">
        <v>185</v>
      </c>
    </row>
    <row r="10" spans="1:8" ht="51" x14ac:dyDescent="0.2">
      <c r="A10" s="93" t="s">
        <v>3</v>
      </c>
      <c r="B10" s="94" t="s">
        <v>22</v>
      </c>
      <c r="C10" s="95" t="s">
        <v>21</v>
      </c>
      <c r="D10" s="25"/>
      <c r="E10" s="31"/>
      <c r="F10" s="25">
        <v>19918.03</v>
      </c>
      <c r="G10" s="32"/>
      <c r="H10" s="96" t="s">
        <v>186</v>
      </c>
    </row>
    <row r="11" spans="1:8" x14ac:dyDescent="0.2">
      <c r="A11" s="22"/>
      <c r="B11" s="16"/>
      <c r="C11" s="24" t="s">
        <v>14</v>
      </c>
      <c r="D11" s="23">
        <v>49918.03</v>
      </c>
      <c r="E11" s="19"/>
      <c r="F11" s="23">
        <v>49918.03</v>
      </c>
      <c r="G11" s="19"/>
      <c r="H11" s="20"/>
    </row>
    <row r="12" spans="1:8" x14ac:dyDescent="0.2">
      <c r="A12" s="22"/>
      <c r="B12" s="16"/>
      <c r="C12" s="21"/>
      <c r="D12" s="15"/>
      <c r="E12" s="15"/>
      <c r="F12" s="16"/>
      <c r="G12" s="15"/>
      <c r="H12" s="20"/>
    </row>
    <row r="13" spans="1:8" ht="38.25" x14ac:dyDescent="0.2">
      <c r="A13" s="97"/>
      <c r="B13" s="98"/>
      <c r="C13" s="99" t="s">
        <v>103</v>
      </c>
      <c r="D13" s="15"/>
      <c r="E13" s="15"/>
      <c r="F13" s="16"/>
      <c r="G13" s="15"/>
      <c r="H13" s="100"/>
    </row>
    <row r="14" spans="1:8" x14ac:dyDescent="0.2">
      <c r="A14" s="97"/>
      <c r="B14" s="98"/>
      <c r="C14" s="99"/>
      <c r="D14" s="15"/>
      <c r="E14" s="15"/>
      <c r="F14" s="16"/>
      <c r="G14" s="15"/>
      <c r="H14" s="100"/>
    </row>
    <row r="15" spans="1:8" ht="25.5" x14ac:dyDescent="0.2">
      <c r="A15" s="97"/>
      <c r="B15" s="98"/>
      <c r="C15" s="101" t="s">
        <v>15</v>
      </c>
      <c r="D15" s="23">
        <v>49918.03</v>
      </c>
      <c r="E15" s="15"/>
      <c r="F15" s="16"/>
      <c r="G15" s="15"/>
      <c r="H15" s="100"/>
    </row>
    <row r="16" spans="1:8" x14ac:dyDescent="0.2">
      <c r="A16" s="97"/>
      <c r="B16" s="98"/>
      <c r="C16" s="101" t="s">
        <v>16</v>
      </c>
      <c r="D16" s="15">
        <f>-E11</f>
        <v>0</v>
      </c>
      <c r="E16" s="15"/>
      <c r="F16" s="16"/>
      <c r="G16" s="15"/>
      <c r="H16" s="100"/>
    </row>
    <row r="17" spans="1:8" x14ac:dyDescent="0.2">
      <c r="A17" s="97"/>
      <c r="B17" s="98"/>
      <c r="C17" s="101" t="s">
        <v>17</v>
      </c>
      <c r="D17" s="18">
        <f>-F11</f>
        <v>-49918.03</v>
      </c>
      <c r="E17" s="15"/>
      <c r="F17" s="16"/>
      <c r="G17" s="15"/>
      <c r="H17" s="100"/>
    </row>
    <row r="18" spans="1:8" x14ac:dyDescent="0.2">
      <c r="A18" s="97"/>
      <c r="B18" s="98"/>
      <c r="C18" s="101" t="s">
        <v>18</v>
      </c>
      <c r="D18" s="17">
        <f>G11</f>
        <v>0</v>
      </c>
      <c r="E18" s="15"/>
      <c r="F18" s="16"/>
      <c r="G18" s="15"/>
      <c r="H18" s="100"/>
    </row>
    <row r="19" spans="1:8" ht="13.5" thickBot="1" x14ac:dyDescent="0.25">
      <c r="A19" s="102"/>
      <c r="B19" s="103"/>
      <c r="C19" s="104" t="s">
        <v>0</v>
      </c>
      <c r="D19" s="14">
        <f>SUM(D15:D18)</f>
        <v>0</v>
      </c>
      <c r="E19" s="12"/>
      <c r="F19" s="13"/>
      <c r="G19" s="12"/>
      <c r="H19" s="105"/>
    </row>
  </sheetData>
  <mergeCells count="4">
    <mergeCell ref="A1:H1"/>
    <mergeCell ref="A2:H2"/>
    <mergeCell ref="A3:H3"/>
    <mergeCell ref="A4:H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24"/>
  <sheetViews>
    <sheetView topLeftCell="A16" zoomScaleNormal="100" workbookViewId="0">
      <selection activeCell="A8" sqref="A8:XFD8"/>
    </sheetView>
  </sheetViews>
  <sheetFormatPr defaultColWidth="20.7109375" defaultRowHeight="10.5" x14ac:dyDescent="0.2"/>
  <cols>
    <col min="1" max="1" width="4.28515625" style="6" bestFit="1" customWidth="1"/>
    <col min="2" max="2" width="18.7109375" style="42" customWidth="1"/>
    <col min="3" max="3" width="47.5703125" style="43" customWidth="1"/>
    <col min="4" max="4" width="18.28515625" style="44" bestFit="1" customWidth="1"/>
    <col min="5" max="5" width="17.140625" style="44" bestFit="1" customWidth="1"/>
    <col min="6" max="6" width="18.28515625" style="45" bestFit="1" customWidth="1"/>
    <col min="7" max="7" width="17.140625" style="45" bestFit="1" customWidth="1"/>
    <col min="8" max="8" width="71.28515625" style="46" customWidth="1"/>
    <col min="9" max="9" width="18.140625" style="46" customWidth="1"/>
    <col min="10" max="256" width="20.7109375" style="3"/>
    <col min="257" max="257" width="4.28515625" style="3" bestFit="1" customWidth="1"/>
    <col min="258" max="258" width="18.7109375" style="3" customWidth="1"/>
    <col min="259" max="259" width="47.5703125" style="3" customWidth="1"/>
    <col min="260" max="260" width="18.28515625" style="3" bestFit="1" customWidth="1"/>
    <col min="261" max="261" width="17.140625" style="3" bestFit="1" customWidth="1"/>
    <col min="262" max="262" width="18.28515625" style="3" bestFit="1" customWidth="1"/>
    <col min="263" max="263" width="17.140625" style="3" bestFit="1" customWidth="1"/>
    <col min="264" max="264" width="71.28515625" style="3" customWidth="1"/>
    <col min="265" max="512" width="20.7109375" style="3"/>
    <col min="513" max="513" width="4.28515625" style="3" bestFit="1" customWidth="1"/>
    <col min="514" max="514" width="18.7109375" style="3" customWidth="1"/>
    <col min="515" max="515" width="47.5703125" style="3" customWidth="1"/>
    <col min="516" max="516" width="18.28515625" style="3" bestFit="1" customWidth="1"/>
    <col min="517" max="517" width="17.140625" style="3" bestFit="1" customWidth="1"/>
    <col min="518" max="518" width="18.28515625" style="3" bestFit="1" customWidth="1"/>
    <col min="519" max="519" width="17.140625" style="3" bestFit="1" customWidth="1"/>
    <col min="520" max="520" width="71.28515625" style="3" customWidth="1"/>
    <col min="521" max="768" width="20.7109375" style="3"/>
    <col min="769" max="769" width="4.28515625" style="3" bestFit="1" customWidth="1"/>
    <col min="770" max="770" width="18.7109375" style="3" customWidth="1"/>
    <col min="771" max="771" width="47.5703125" style="3" customWidth="1"/>
    <col min="772" max="772" width="18.28515625" style="3" bestFit="1" customWidth="1"/>
    <col min="773" max="773" width="17.140625" style="3" bestFit="1" customWidth="1"/>
    <col min="774" max="774" width="18.28515625" style="3" bestFit="1" customWidth="1"/>
    <col min="775" max="775" width="17.140625" style="3" bestFit="1" customWidth="1"/>
    <col min="776" max="776" width="71.28515625" style="3" customWidth="1"/>
    <col min="777" max="1024" width="20.7109375" style="3"/>
    <col min="1025" max="1025" width="4.28515625" style="3" bestFit="1" customWidth="1"/>
    <col min="1026" max="1026" width="18.7109375" style="3" customWidth="1"/>
    <col min="1027" max="1027" width="47.5703125" style="3" customWidth="1"/>
    <col min="1028" max="1028" width="18.28515625" style="3" bestFit="1" customWidth="1"/>
    <col min="1029" max="1029" width="17.140625" style="3" bestFit="1" customWidth="1"/>
    <col min="1030" max="1030" width="18.28515625" style="3" bestFit="1" customWidth="1"/>
    <col min="1031" max="1031" width="17.140625" style="3" bestFit="1" customWidth="1"/>
    <col min="1032" max="1032" width="71.28515625" style="3" customWidth="1"/>
    <col min="1033" max="1280" width="20.7109375" style="3"/>
    <col min="1281" max="1281" width="4.28515625" style="3" bestFit="1" customWidth="1"/>
    <col min="1282" max="1282" width="18.7109375" style="3" customWidth="1"/>
    <col min="1283" max="1283" width="47.5703125" style="3" customWidth="1"/>
    <col min="1284" max="1284" width="18.28515625" style="3" bestFit="1" customWidth="1"/>
    <col min="1285" max="1285" width="17.140625" style="3" bestFit="1" customWidth="1"/>
    <col min="1286" max="1286" width="18.28515625" style="3" bestFit="1" customWidth="1"/>
    <col min="1287" max="1287" width="17.140625" style="3" bestFit="1" customWidth="1"/>
    <col min="1288" max="1288" width="71.28515625" style="3" customWidth="1"/>
    <col min="1289" max="1536" width="20.7109375" style="3"/>
    <col min="1537" max="1537" width="4.28515625" style="3" bestFit="1" customWidth="1"/>
    <col min="1538" max="1538" width="18.7109375" style="3" customWidth="1"/>
    <col min="1539" max="1539" width="47.5703125" style="3" customWidth="1"/>
    <col min="1540" max="1540" width="18.28515625" style="3" bestFit="1" customWidth="1"/>
    <col min="1541" max="1541" width="17.140625" style="3" bestFit="1" customWidth="1"/>
    <col min="1542" max="1542" width="18.28515625" style="3" bestFit="1" customWidth="1"/>
    <col min="1543" max="1543" width="17.140625" style="3" bestFit="1" customWidth="1"/>
    <col min="1544" max="1544" width="71.28515625" style="3" customWidth="1"/>
    <col min="1545" max="1792" width="20.7109375" style="3"/>
    <col min="1793" max="1793" width="4.28515625" style="3" bestFit="1" customWidth="1"/>
    <col min="1794" max="1794" width="18.7109375" style="3" customWidth="1"/>
    <col min="1795" max="1795" width="47.5703125" style="3" customWidth="1"/>
    <col min="1796" max="1796" width="18.28515625" style="3" bestFit="1" customWidth="1"/>
    <col min="1797" max="1797" width="17.140625" style="3" bestFit="1" customWidth="1"/>
    <col min="1798" max="1798" width="18.28515625" style="3" bestFit="1" customWidth="1"/>
    <col min="1799" max="1799" width="17.140625" style="3" bestFit="1" customWidth="1"/>
    <col min="1800" max="1800" width="71.28515625" style="3" customWidth="1"/>
    <col min="1801" max="2048" width="20.7109375" style="3"/>
    <col min="2049" max="2049" width="4.28515625" style="3" bestFit="1" customWidth="1"/>
    <col min="2050" max="2050" width="18.7109375" style="3" customWidth="1"/>
    <col min="2051" max="2051" width="47.5703125" style="3" customWidth="1"/>
    <col min="2052" max="2052" width="18.28515625" style="3" bestFit="1" customWidth="1"/>
    <col min="2053" max="2053" width="17.140625" style="3" bestFit="1" customWidth="1"/>
    <col min="2054" max="2054" width="18.28515625" style="3" bestFit="1" customWidth="1"/>
    <col min="2055" max="2055" width="17.140625" style="3" bestFit="1" customWidth="1"/>
    <col min="2056" max="2056" width="71.28515625" style="3" customWidth="1"/>
    <col min="2057" max="2304" width="20.7109375" style="3"/>
    <col min="2305" max="2305" width="4.28515625" style="3" bestFit="1" customWidth="1"/>
    <col min="2306" max="2306" width="18.7109375" style="3" customWidth="1"/>
    <col min="2307" max="2307" width="47.5703125" style="3" customWidth="1"/>
    <col min="2308" max="2308" width="18.28515625" style="3" bestFit="1" customWidth="1"/>
    <col min="2309" max="2309" width="17.140625" style="3" bestFit="1" customWidth="1"/>
    <col min="2310" max="2310" width="18.28515625" style="3" bestFit="1" customWidth="1"/>
    <col min="2311" max="2311" width="17.140625" style="3" bestFit="1" customWidth="1"/>
    <col min="2312" max="2312" width="71.28515625" style="3" customWidth="1"/>
    <col min="2313" max="2560" width="20.7109375" style="3"/>
    <col min="2561" max="2561" width="4.28515625" style="3" bestFit="1" customWidth="1"/>
    <col min="2562" max="2562" width="18.7109375" style="3" customWidth="1"/>
    <col min="2563" max="2563" width="47.5703125" style="3" customWidth="1"/>
    <col min="2564" max="2564" width="18.28515625" style="3" bestFit="1" customWidth="1"/>
    <col min="2565" max="2565" width="17.140625" style="3" bestFit="1" customWidth="1"/>
    <col min="2566" max="2566" width="18.28515625" style="3" bestFit="1" customWidth="1"/>
    <col min="2567" max="2567" width="17.140625" style="3" bestFit="1" customWidth="1"/>
    <col min="2568" max="2568" width="71.28515625" style="3" customWidth="1"/>
    <col min="2569" max="2816" width="20.7109375" style="3"/>
    <col min="2817" max="2817" width="4.28515625" style="3" bestFit="1" customWidth="1"/>
    <col min="2818" max="2818" width="18.7109375" style="3" customWidth="1"/>
    <col min="2819" max="2819" width="47.5703125" style="3" customWidth="1"/>
    <col min="2820" max="2820" width="18.28515625" style="3" bestFit="1" customWidth="1"/>
    <col min="2821" max="2821" width="17.140625" style="3" bestFit="1" customWidth="1"/>
    <col min="2822" max="2822" width="18.28515625" style="3" bestFit="1" customWidth="1"/>
    <col min="2823" max="2823" width="17.140625" style="3" bestFit="1" customWidth="1"/>
    <col min="2824" max="2824" width="71.28515625" style="3" customWidth="1"/>
    <col min="2825" max="3072" width="20.7109375" style="3"/>
    <col min="3073" max="3073" width="4.28515625" style="3" bestFit="1" customWidth="1"/>
    <col min="3074" max="3074" width="18.7109375" style="3" customWidth="1"/>
    <col min="3075" max="3075" width="47.5703125" style="3" customWidth="1"/>
    <col min="3076" max="3076" width="18.28515625" style="3" bestFit="1" customWidth="1"/>
    <col min="3077" max="3077" width="17.140625" style="3" bestFit="1" customWidth="1"/>
    <col min="3078" max="3078" width="18.28515625" style="3" bestFit="1" customWidth="1"/>
    <col min="3079" max="3079" width="17.140625" style="3" bestFit="1" customWidth="1"/>
    <col min="3080" max="3080" width="71.28515625" style="3" customWidth="1"/>
    <col min="3081" max="3328" width="20.7109375" style="3"/>
    <col min="3329" max="3329" width="4.28515625" style="3" bestFit="1" customWidth="1"/>
    <col min="3330" max="3330" width="18.7109375" style="3" customWidth="1"/>
    <col min="3331" max="3331" width="47.5703125" style="3" customWidth="1"/>
    <col min="3332" max="3332" width="18.28515625" style="3" bestFit="1" customWidth="1"/>
    <col min="3333" max="3333" width="17.140625" style="3" bestFit="1" customWidth="1"/>
    <col min="3334" max="3334" width="18.28515625" style="3" bestFit="1" customWidth="1"/>
    <col min="3335" max="3335" width="17.140625" style="3" bestFit="1" customWidth="1"/>
    <col min="3336" max="3336" width="71.28515625" style="3" customWidth="1"/>
    <col min="3337" max="3584" width="20.7109375" style="3"/>
    <col min="3585" max="3585" width="4.28515625" style="3" bestFit="1" customWidth="1"/>
    <col min="3586" max="3586" width="18.7109375" style="3" customWidth="1"/>
    <col min="3587" max="3587" width="47.5703125" style="3" customWidth="1"/>
    <col min="3588" max="3588" width="18.28515625" style="3" bestFit="1" customWidth="1"/>
    <col min="3589" max="3589" width="17.140625" style="3" bestFit="1" customWidth="1"/>
    <col min="3590" max="3590" width="18.28515625" style="3" bestFit="1" customWidth="1"/>
    <col min="3591" max="3591" width="17.140625" style="3" bestFit="1" customWidth="1"/>
    <col min="3592" max="3592" width="71.28515625" style="3" customWidth="1"/>
    <col min="3593" max="3840" width="20.7109375" style="3"/>
    <col min="3841" max="3841" width="4.28515625" style="3" bestFit="1" customWidth="1"/>
    <col min="3842" max="3842" width="18.7109375" style="3" customWidth="1"/>
    <col min="3843" max="3843" width="47.5703125" style="3" customWidth="1"/>
    <col min="3844" max="3844" width="18.28515625" style="3" bestFit="1" customWidth="1"/>
    <col min="3845" max="3845" width="17.140625" style="3" bestFit="1" customWidth="1"/>
    <col min="3846" max="3846" width="18.28515625" style="3" bestFit="1" customWidth="1"/>
    <col min="3847" max="3847" width="17.140625" style="3" bestFit="1" customWidth="1"/>
    <col min="3848" max="3848" width="71.28515625" style="3" customWidth="1"/>
    <col min="3849" max="4096" width="20.7109375" style="3"/>
    <col min="4097" max="4097" width="4.28515625" style="3" bestFit="1" customWidth="1"/>
    <col min="4098" max="4098" width="18.7109375" style="3" customWidth="1"/>
    <col min="4099" max="4099" width="47.5703125" style="3" customWidth="1"/>
    <col min="4100" max="4100" width="18.28515625" style="3" bestFit="1" customWidth="1"/>
    <col min="4101" max="4101" width="17.140625" style="3" bestFit="1" customWidth="1"/>
    <col min="4102" max="4102" width="18.28515625" style="3" bestFit="1" customWidth="1"/>
    <col min="4103" max="4103" width="17.140625" style="3" bestFit="1" customWidth="1"/>
    <col min="4104" max="4104" width="71.28515625" style="3" customWidth="1"/>
    <col min="4105" max="4352" width="20.7109375" style="3"/>
    <col min="4353" max="4353" width="4.28515625" style="3" bestFit="1" customWidth="1"/>
    <col min="4354" max="4354" width="18.7109375" style="3" customWidth="1"/>
    <col min="4355" max="4355" width="47.5703125" style="3" customWidth="1"/>
    <col min="4356" max="4356" width="18.28515625" style="3" bestFit="1" customWidth="1"/>
    <col min="4357" max="4357" width="17.140625" style="3" bestFit="1" customWidth="1"/>
    <col min="4358" max="4358" width="18.28515625" style="3" bestFit="1" customWidth="1"/>
    <col min="4359" max="4359" width="17.140625" style="3" bestFit="1" customWidth="1"/>
    <col min="4360" max="4360" width="71.28515625" style="3" customWidth="1"/>
    <col min="4361" max="4608" width="20.7109375" style="3"/>
    <col min="4609" max="4609" width="4.28515625" style="3" bestFit="1" customWidth="1"/>
    <col min="4610" max="4610" width="18.7109375" style="3" customWidth="1"/>
    <col min="4611" max="4611" width="47.5703125" style="3" customWidth="1"/>
    <col min="4612" max="4612" width="18.28515625" style="3" bestFit="1" customWidth="1"/>
    <col min="4613" max="4613" width="17.140625" style="3" bestFit="1" customWidth="1"/>
    <col min="4614" max="4614" width="18.28515625" style="3" bestFit="1" customWidth="1"/>
    <col min="4615" max="4615" width="17.140625" style="3" bestFit="1" customWidth="1"/>
    <col min="4616" max="4616" width="71.28515625" style="3" customWidth="1"/>
    <col min="4617" max="4864" width="20.7109375" style="3"/>
    <col min="4865" max="4865" width="4.28515625" style="3" bestFit="1" customWidth="1"/>
    <col min="4866" max="4866" width="18.7109375" style="3" customWidth="1"/>
    <col min="4867" max="4867" width="47.5703125" style="3" customWidth="1"/>
    <col min="4868" max="4868" width="18.28515625" style="3" bestFit="1" customWidth="1"/>
    <col min="4869" max="4869" width="17.140625" style="3" bestFit="1" customWidth="1"/>
    <col min="4870" max="4870" width="18.28515625" style="3" bestFit="1" customWidth="1"/>
    <col min="4871" max="4871" width="17.140625" style="3" bestFit="1" customWidth="1"/>
    <col min="4872" max="4872" width="71.28515625" style="3" customWidth="1"/>
    <col min="4873" max="5120" width="20.7109375" style="3"/>
    <col min="5121" max="5121" width="4.28515625" style="3" bestFit="1" customWidth="1"/>
    <col min="5122" max="5122" width="18.7109375" style="3" customWidth="1"/>
    <col min="5123" max="5123" width="47.5703125" style="3" customWidth="1"/>
    <col min="5124" max="5124" width="18.28515625" style="3" bestFit="1" customWidth="1"/>
    <col min="5125" max="5125" width="17.140625" style="3" bestFit="1" customWidth="1"/>
    <col min="5126" max="5126" width="18.28515625" style="3" bestFit="1" customWidth="1"/>
    <col min="5127" max="5127" width="17.140625" style="3" bestFit="1" customWidth="1"/>
    <col min="5128" max="5128" width="71.28515625" style="3" customWidth="1"/>
    <col min="5129" max="5376" width="20.7109375" style="3"/>
    <col min="5377" max="5377" width="4.28515625" style="3" bestFit="1" customWidth="1"/>
    <col min="5378" max="5378" width="18.7109375" style="3" customWidth="1"/>
    <col min="5379" max="5379" width="47.5703125" style="3" customWidth="1"/>
    <col min="5380" max="5380" width="18.28515625" style="3" bestFit="1" customWidth="1"/>
    <col min="5381" max="5381" width="17.140625" style="3" bestFit="1" customWidth="1"/>
    <col min="5382" max="5382" width="18.28515625" style="3" bestFit="1" customWidth="1"/>
    <col min="5383" max="5383" width="17.140625" style="3" bestFit="1" customWidth="1"/>
    <col min="5384" max="5384" width="71.28515625" style="3" customWidth="1"/>
    <col min="5385" max="5632" width="20.7109375" style="3"/>
    <col min="5633" max="5633" width="4.28515625" style="3" bestFit="1" customWidth="1"/>
    <col min="5634" max="5634" width="18.7109375" style="3" customWidth="1"/>
    <col min="5635" max="5635" width="47.5703125" style="3" customWidth="1"/>
    <col min="5636" max="5636" width="18.28515625" style="3" bestFit="1" customWidth="1"/>
    <col min="5637" max="5637" width="17.140625" style="3" bestFit="1" customWidth="1"/>
    <col min="5638" max="5638" width="18.28515625" style="3" bestFit="1" customWidth="1"/>
    <col min="5639" max="5639" width="17.140625" style="3" bestFit="1" customWidth="1"/>
    <col min="5640" max="5640" width="71.28515625" style="3" customWidth="1"/>
    <col min="5641" max="5888" width="20.7109375" style="3"/>
    <col min="5889" max="5889" width="4.28515625" style="3" bestFit="1" customWidth="1"/>
    <col min="5890" max="5890" width="18.7109375" style="3" customWidth="1"/>
    <col min="5891" max="5891" width="47.5703125" style="3" customWidth="1"/>
    <col min="5892" max="5892" width="18.28515625" style="3" bestFit="1" customWidth="1"/>
    <col min="5893" max="5893" width="17.140625" style="3" bestFit="1" customWidth="1"/>
    <col min="5894" max="5894" width="18.28515625" style="3" bestFit="1" customWidth="1"/>
    <col min="5895" max="5895" width="17.140625" style="3" bestFit="1" customWidth="1"/>
    <col min="5896" max="5896" width="71.28515625" style="3" customWidth="1"/>
    <col min="5897" max="6144" width="20.7109375" style="3"/>
    <col min="6145" max="6145" width="4.28515625" style="3" bestFit="1" customWidth="1"/>
    <col min="6146" max="6146" width="18.7109375" style="3" customWidth="1"/>
    <col min="6147" max="6147" width="47.5703125" style="3" customWidth="1"/>
    <col min="6148" max="6148" width="18.28515625" style="3" bestFit="1" customWidth="1"/>
    <col min="6149" max="6149" width="17.140625" style="3" bestFit="1" customWidth="1"/>
    <col min="6150" max="6150" width="18.28515625" style="3" bestFit="1" customWidth="1"/>
    <col min="6151" max="6151" width="17.140625" style="3" bestFit="1" customWidth="1"/>
    <col min="6152" max="6152" width="71.28515625" style="3" customWidth="1"/>
    <col min="6153" max="6400" width="20.7109375" style="3"/>
    <col min="6401" max="6401" width="4.28515625" style="3" bestFit="1" customWidth="1"/>
    <col min="6402" max="6402" width="18.7109375" style="3" customWidth="1"/>
    <col min="6403" max="6403" width="47.5703125" style="3" customWidth="1"/>
    <col min="6404" max="6404" width="18.28515625" style="3" bestFit="1" customWidth="1"/>
    <col min="6405" max="6405" width="17.140625" style="3" bestFit="1" customWidth="1"/>
    <col min="6406" max="6406" width="18.28515625" style="3" bestFit="1" customWidth="1"/>
    <col min="6407" max="6407" width="17.140625" style="3" bestFit="1" customWidth="1"/>
    <col min="6408" max="6408" width="71.28515625" style="3" customWidth="1"/>
    <col min="6409" max="6656" width="20.7109375" style="3"/>
    <col min="6657" max="6657" width="4.28515625" style="3" bestFit="1" customWidth="1"/>
    <col min="6658" max="6658" width="18.7109375" style="3" customWidth="1"/>
    <col min="6659" max="6659" width="47.5703125" style="3" customWidth="1"/>
    <col min="6660" max="6660" width="18.28515625" style="3" bestFit="1" customWidth="1"/>
    <col min="6661" max="6661" width="17.140625" style="3" bestFit="1" customWidth="1"/>
    <col min="6662" max="6662" width="18.28515625" style="3" bestFit="1" customWidth="1"/>
    <col min="6663" max="6663" width="17.140625" style="3" bestFit="1" customWidth="1"/>
    <col min="6664" max="6664" width="71.28515625" style="3" customWidth="1"/>
    <col min="6665" max="6912" width="20.7109375" style="3"/>
    <col min="6913" max="6913" width="4.28515625" style="3" bestFit="1" customWidth="1"/>
    <col min="6914" max="6914" width="18.7109375" style="3" customWidth="1"/>
    <col min="6915" max="6915" width="47.5703125" style="3" customWidth="1"/>
    <col min="6916" max="6916" width="18.28515625" style="3" bestFit="1" customWidth="1"/>
    <col min="6917" max="6917" width="17.140625" style="3" bestFit="1" customWidth="1"/>
    <col min="6918" max="6918" width="18.28515625" style="3" bestFit="1" customWidth="1"/>
    <col min="6919" max="6919" width="17.140625" style="3" bestFit="1" customWidth="1"/>
    <col min="6920" max="6920" width="71.28515625" style="3" customWidth="1"/>
    <col min="6921" max="7168" width="20.7109375" style="3"/>
    <col min="7169" max="7169" width="4.28515625" style="3" bestFit="1" customWidth="1"/>
    <col min="7170" max="7170" width="18.7109375" style="3" customWidth="1"/>
    <col min="7171" max="7171" width="47.5703125" style="3" customWidth="1"/>
    <col min="7172" max="7172" width="18.28515625" style="3" bestFit="1" customWidth="1"/>
    <col min="7173" max="7173" width="17.140625" style="3" bestFit="1" customWidth="1"/>
    <col min="7174" max="7174" width="18.28515625" style="3" bestFit="1" customWidth="1"/>
    <col min="7175" max="7175" width="17.140625" style="3" bestFit="1" customWidth="1"/>
    <col min="7176" max="7176" width="71.28515625" style="3" customWidth="1"/>
    <col min="7177" max="7424" width="20.7109375" style="3"/>
    <col min="7425" max="7425" width="4.28515625" style="3" bestFit="1" customWidth="1"/>
    <col min="7426" max="7426" width="18.7109375" style="3" customWidth="1"/>
    <col min="7427" max="7427" width="47.5703125" style="3" customWidth="1"/>
    <col min="7428" max="7428" width="18.28515625" style="3" bestFit="1" customWidth="1"/>
    <col min="7429" max="7429" width="17.140625" style="3" bestFit="1" customWidth="1"/>
    <col min="7430" max="7430" width="18.28515625" style="3" bestFit="1" customWidth="1"/>
    <col min="7431" max="7431" width="17.140625" style="3" bestFit="1" customWidth="1"/>
    <col min="7432" max="7432" width="71.28515625" style="3" customWidth="1"/>
    <col min="7433" max="7680" width="20.7109375" style="3"/>
    <col min="7681" max="7681" width="4.28515625" style="3" bestFit="1" customWidth="1"/>
    <col min="7682" max="7682" width="18.7109375" style="3" customWidth="1"/>
    <col min="7683" max="7683" width="47.5703125" style="3" customWidth="1"/>
    <col min="7684" max="7684" width="18.28515625" style="3" bestFit="1" customWidth="1"/>
    <col min="7685" max="7685" width="17.140625" style="3" bestFit="1" customWidth="1"/>
    <col min="7686" max="7686" width="18.28515625" style="3" bestFit="1" customWidth="1"/>
    <col min="7687" max="7687" width="17.140625" style="3" bestFit="1" customWidth="1"/>
    <col min="7688" max="7688" width="71.28515625" style="3" customWidth="1"/>
    <col min="7689" max="7936" width="20.7109375" style="3"/>
    <col min="7937" max="7937" width="4.28515625" style="3" bestFit="1" customWidth="1"/>
    <col min="7938" max="7938" width="18.7109375" style="3" customWidth="1"/>
    <col min="7939" max="7939" width="47.5703125" style="3" customWidth="1"/>
    <col min="7940" max="7940" width="18.28515625" style="3" bestFit="1" customWidth="1"/>
    <col min="7941" max="7941" width="17.140625" style="3" bestFit="1" customWidth="1"/>
    <col min="7942" max="7942" width="18.28515625" style="3" bestFit="1" customWidth="1"/>
    <col min="7943" max="7943" width="17.140625" style="3" bestFit="1" customWidth="1"/>
    <col min="7944" max="7944" width="71.28515625" style="3" customWidth="1"/>
    <col min="7945" max="8192" width="20.7109375" style="3"/>
    <col min="8193" max="8193" width="4.28515625" style="3" bestFit="1" customWidth="1"/>
    <col min="8194" max="8194" width="18.7109375" style="3" customWidth="1"/>
    <col min="8195" max="8195" width="47.5703125" style="3" customWidth="1"/>
    <col min="8196" max="8196" width="18.28515625" style="3" bestFit="1" customWidth="1"/>
    <col min="8197" max="8197" width="17.140625" style="3" bestFit="1" customWidth="1"/>
    <col min="8198" max="8198" width="18.28515625" style="3" bestFit="1" customWidth="1"/>
    <col min="8199" max="8199" width="17.140625" style="3" bestFit="1" customWidth="1"/>
    <col min="8200" max="8200" width="71.28515625" style="3" customWidth="1"/>
    <col min="8201" max="8448" width="20.7109375" style="3"/>
    <col min="8449" max="8449" width="4.28515625" style="3" bestFit="1" customWidth="1"/>
    <col min="8450" max="8450" width="18.7109375" style="3" customWidth="1"/>
    <col min="8451" max="8451" width="47.5703125" style="3" customWidth="1"/>
    <col min="8452" max="8452" width="18.28515625" style="3" bestFit="1" customWidth="1"/>
    <col min="8453" max="8453" width="17.140625" style="3" bestFit="1" customWidth="1"/>
    <col min="8454" max="8454" width="18.28515625" style="3" bestFit="1" customWidth="1"/>
    <col min="8455" max="8455" width="17.140625" style="3" bestFit="1" customWidth="1"/>
    <col min="8456" max="8456" width="71.28515625" style="3" customWidth="1"/>
    <col min="8457" max="8704" width="20.7109375" style="3"/>
    <col min="8705" max="8705" width="4.28515625" style="3" bestFit="1" customWidth="1"/>
    <col min="8706" max="8706" width="18.7109375" style="3" customWidth="1"/>
    <col min="8707" max="8707" width="47.5703125" style="3" customWidth="1"/>
    <col min="8708" max="8708" width="18.28515625" style="3" bestFit="1" customWidth="1"/>
    <col min="8709" max="8709" width="17.140625" style="3" bestFit="1" customWidth="1"/>
    <col min="8710" max="8710" width="18.28515625" style="3" bestFit="1" customWidth="1"/>
    <col min="8711" max="8711" width="17.140625" style="3" bestFit="1" customWidth="1"/>
    <col min="8712" max="8712" width="71.28515625" style="3" customWidth="1"/>
    <col min="8713" max="8960" width="20.7109375" style="3"/>
    <col min="8961" max="8961" width="4.28515625" style="3" bestFit="1" customWidth="1"/>
    <col min="8962" max="8962" width="18.7109375" style="3" customWidth="1"/>
    <col min="8963" max="8963" width="47.5703125" style="3" customWidth="1"/>
    <col min="8964" max="8964" width="18.28515625" style="3" bestFit="1" customWidth="1"/>
    <col min="8965" max="8965" width="17.140625" style="3" bestFit="1" customWidth="1"/>
    <col min="8966" max="8966" width="18.28515625" style="3" bestFit="1" customWidth="1"/>
    <col min="8967" max="8967" width="17.140625" style="3" bestFit="1" customWidth="1"/>
    <col min="8968" max="8968" width="71.28515625" style="3" customWidth="1"/>
    <col min="8969" max="9216" width="20.7109375" style="3"/>
    <col min="9217" max="9217" width="4.28515625" style="3" bestFit="1" customWidth="1"/>
    <col min="9218" max="9218" width="18.7109375" style="3" customWidth="1"/>
    <col min="9219" max="9219" width="47.5703125" style="3" customWidth="1"/>
    <col min="9220" max="9220" width="18.28515625" style="3" bestFit="1" customWidth="1"/>
    <col min="9221" max="9221" width="17.140625" style="3" bestFit="1" customWidth="1"/>
    <col min="9222" max="9222" width="18.28515625" style="3" bestFit="1" customWidth="1"/>
    <col min="9223" max="9223" width="17.140625" style="3" bestFit="1" customWidth="1"/>
    <col min="9224" max="9224" width="71.28515625" style="3" customWidth="1"/>
    <col min="9225" max="9472" width="20.7109375" style="3"/>
    <col min="9473" max="9473" width="4.28515625" style="3" bestFit="1" customWidth="1"/>
    <col min="9474" max="9474" width="18.7109375" style="3" customWidth="1"/>
    <col min="9475" max="9475" width="47.5703125" style="3" customWidth="1"/>
    <col min="9476" max="9476" width="18.28515625" style="3" bestFit="1" customWidth="1"/>
    <col min="9477" max="9477" width="17.140625" style="3" bestFit="1" customWidth="1"/>
    <col min="9478" max="9478" width="18.28515625" style="3" bestFit="1" customWidth="1"/>
    <col min="9479" max="9479" width="17.140625" style="3" bestFit="1" customWidth="1"/>
    <col min="9480" max="9480" width="71.28515625" style="3" customWidth="1"/>
    <col min="9481" max="9728" width="20.7109375" style="3"/>
    <col min="9729" max="9729" width="4.28515625" style="3" bestFit="1" customWidth="1"/>
    <col min="9730" max="9730" width="18.7109375" style="3" customWidth="1"/>
    <col min="9731" max="9731" width="47.5703125" style="3" customWidth="1"/>
    <col min="9732" max="9732" width="18.28515625" style="3" bestFit="1" customWidth="1"/>
    <col min="9733" max="9733" width="17.140625" style="3" bestFit="1" customWidth="1"/>
    <col min="9734" max="9734" width="18.28515625" style="3" bestFit="1" customWidth="1"/>
    <col min="9735" max="9735" width="17.140625" style="3" bestFit="1" customWidth="1"/>
    <col min="9736" max="9736" width="71.28515625" style="3" customWidth="1"/>
    <col min="9737" max="9984" width="20.7109375" style="3"/>
    <col min="9985" max="9985" width="4.28515625" style="3" bestFit="1" customWidth="1"/>
    <col min="9986" max="9986" width="18.7109375" style="3" customWidth="1"/>
    <col min="9987" max="9987" width="47.5703125" style="3" customWidth="1"/>
    <col min="9988" max="9988" width="18.28515625" style="3" bestFit="1" customWidth="1"/>
    <col min="9989" max="9989" width="17.140625" style="3" bestFit="1" customWidth="1"/>
    <col min="9990" max="9990" width="18.28515625" style="3" bestFit="1" customWidth="1"/>
    <col min="9991" max="9991" width="17.140625" style="3" bestFit="1" customWidth="1"/>
    <col min="9992" max="9992" width="71.28515625" style="3" customWidth="1"/>
    <col min="9993" max="10240" width="20.7109375" style="3"/>
    <col min="10241" max="10241" width="4.28515625" style="3" bestFit="1" customWidth="1"/>
    <col min="10242" max="10242" width="18.7109375" style="3" customWidth="1"/>
    <col min="10243" max="10243" width="47.5703125" style="3" customWidth="1"/>
    <col min="10244" max="10244" width="18.28515625" style="3" bestFit="1" customWidth="1"/>
    <col min="10245" max="10245" width="17.140625" style="3" bestFit="1" customWidth="1"/>
    <col min="10246" max="10246" width="18.28515625" style="3" bestFit="1" customWidth="1"/>
    <col min="10247" max="10247" width="17.140625" style="3" bestFit="1" customWidth="1"/>
    <col min="10248" max="10248" width="71.28515625" style="3" customWidth="1"/>
    <col min="10249" max="10496" width="20.7109375" style="3"/>
    <col min="10497" max="10497" width="4.28515625" style="3" bestFit="1" customWidth="1"/>
    <col min="10498" max="10498" width="18.7109375" style="3" customWidth="1"/>
    <col min="10499" max="10499" width="47.5703125" style="3" customWidth="1"/>
    <col min="10500" max="10500" width="18.28515625" style="3" bestFit="1" customWidth="1"/>
    <col min="10501" max="10501" width="17.140625" style="3" bestFit="1" customWidth="1"/>
    <col min="10502" max="10502" width="18.28515625" style="3" bestFit="1" customWidth="1"/>
    <col min="10503" max="10503" width="17.140625" style="3" bestFit="1" customWidth="1"/>
    <col min="10504" max="10504" width="71.28515625" style="3" customWidth="1"/>
    <col min="10505" max="10752" width="20.7109375" style="3"/>
    <col min="10753" max="10753" width="4.28515625" style="3" bestFit="1" customWidth="1"/>
    <col min="10754" max="10754" width="18.7109375" style="3" customWidth="1"/>
    <col min="10755" max="10755" width="47.5703125" style="3" customWidth="1"/>
    <col min="10756" max="10756" width="18.28515625" style="3" bestFit="1" customWidth="1"/>
    <col min="10757" max="10757" width="17.140625" style="3" bestFit="1" customWidth="1"/>
    <col min="10758" max="10758" width="18.28515625" style="3" bestFit="1" customWidth="1"/>
    <col min="10759" max="10759" width="17.140625" style="3" bestFit="1" customWidth="1"/>
    <col min="10760" max="10760" width="71.28515625" style="3" customWidth="1"/>
    <col min="10761" max="11008" width="20.7109375" style="3"/>
    <col min="11009" max="11009" width="4.28515625" style="3" bestFit="1" customWidth="1"/>
    <col min="11010" max="11010" width="18.7109375" style="3" customWidth="1"/>
    <col min="11011" max="11011" width="47.5703125" style="3" customWidth="1"/>
    <col min="11012" max="11012" width="18.28515625" style="3" bestFit="1" customWidth="1"/>
    <col min="11013" max="11013" width="17.140625" style="3" bestFit="1" customWidth="1"/>
    <col min="11014" max="11014" width="18.28515625" style="3" bestFit="1" customWidth="1"/>
    <col min="11015" max="11015" width="17.140625" style="3" bestFit="1" customWidth="1"/>
    <col min="11016" max="11016" width="71.28515625" style="3" customWidth="1"/>
    <col min="11017" max="11264" width="20.7109375" style="3"/>
    <col min="11265" max="11265" width="4.28515625" style="3" bestFit="1" customWidth="1"/>
    <col min="11266" max="11266" width="18.7109375" style="3" customWidth="1"/>
    <col min="11267" max="11267" width="47.5703125" style="3" customWidth="1"/>
    <col min="11268" max="11268" width="18.28515625" style="3" bestFit="1" customWidth="1"/>
    <col min="11269" max="11269" width="17.140625" style="3" bestFit="1" customWidth="1"/>
    <col min="11270" max="11270" width="18.28515625" style="3" bestFit="1" customWidth="1"/>
    <col min="11271" max="11271" width="17.140625" style="3" bestFit="1" customWidth="1"/>
    <col min="11272" max="11272" width="71.28515625" style="3" customWidth="1"/>
    <col min="11273" max="11520" width="20.7109375" style="3"/>
    <col min="11521" max="11521" width="4.28515625" style="3" bestFit="1" customWidth="1"/>
    <col min="11522" max="11522" width="18.7109375" style="3" customWidth="1"/>
    <col min="11523" max="11523" width="47.5703125" style="3" customWidth="1"/>
    <col min="11524" max="11524" width="18.28515625" style="3" bestFit="1" customWidth="1"/>
    <col min="11525" max="11525" width="17.140625" style="3" bestFit="1" customWidth="1"/>
    <col min="11526" max="11526" width="18.28515625" style="3" bestFit="1" customWidth="1"/>
    <col min="11527" max="11527" width="17.140625" style="3" bestFit="1" customWidth="1"/>
    <col min="11528" max="11528" width="71.28515625" style="3" customWidth="1"/>
    <col min="11529" max="11776" width="20.7109375" style="3"/>
    <col min="11777" max="11777" width="4.28515625" style="3" bestFit="1" customWidth="1"/>
    <col min="11778" max="11778" width="18.7109375" style="3" customWidth="1"/>
    <col min="11779" max="11779" width="47.5703125" style="3" customWidth="1"/>
    <col min="11780" max="11780" width="18.28515625" style="3" bestFit="1" customWidth="1"/>
    <col min="11781" max="11781" width="17.140625" style="3" bestFit="1" customWidth="1"/>
    <col min="11782" max="11782" width="18.28515625" style="3" bestFit="1" customWidth="1"/>
    <col min="11783" max="11783" width="17.140625" style="3" bestFit="1" customWidth="1"/>
    <col min="11784" max="11784" width="71.28515625" style="3" customWidth="1"/>
    <col min="11785" max="12032" width="20.7109375" style="3"/>
    <col min="12033" max="12033" width="4.28515625" style="3" bestFit="1" customWidth="1"/>
    <col min="12034" max="12034" width="18.7109375" style="3" customWidth="1"/>
    <col min="12035" max="12035" width="47.5703125" style="3" customWidth="1"/>
    <col min="12036" max="12036" width="18.28515625" style="3" bestFit="1" customWidth="1"/>
    <col min="12037" max="12037" width="17.140625" style="3" bestFit="1" customWidth="1"/>
    <col min="12038" max="12038" width="18.28515625" style="3" bestFit="1" customWidth="1"/>
    <col min="12039" max="12039" width="17.140625" style="3" bestFit="1" customWidth="1"/>
    <col min="12040" max="12040" width="71.28515625" style="3" customWidth="1"/>
    <col min="12041" max="12288" width="20.7109375" style="3"/>
    <col min="12289" max="12289" width="4.28515625" style="3" bestFit="1" customWidth="1"/>
    <col min="12290" max="12290" width="18.7109375" style="3" customWidth="1"/>
    <col min="12291" max="12291" width="47.5703125" style="3" customWidth="1"/>
    <col min="12292" max="12292" width="18.28515625" style="3" bestFit="1" customWidth="1"/>
    <col min="12293" max="12293" width="17.140625" style="3" bestFit="1" customWidth="1"/>
    <col min="12294" max="12294" width="18.28515625" style="3" bestFit="1" customWidth="1"/>
    <col min="12295" max="12295" width="17.140625" style="3" bestFit="1" customWidth="1"/>
    <col min="12296" max="12296" width="71.28515625" style="3" customWidth="1"/>
    <col min="12297" max="12544" width="20.7109375" style="3"/>
    <col min="12545" max="12545" width="4.28515625" style="3" bestFit="1" customWidth="1"/>
    <col min="12546" max="12546" width="18.7109375" style="3" customWidth="1"/>
    <col min="12547" max="12547" width="47.5703125" style="3" customWidth="1"/>
    <col min="12548" max="12548" width="18.28515625" style="3" bestFit="1" customWidth="1"/>
    <col min="12549" max="12549" width="17.140625" style="3" bestFit="1" customWidth="1"/>
    <col min="12550" max="12550" width="18.28515625" style="3" bestFit="1" customWidth="1"/>
    <col min="12551" max="12551" width="17.140625" style="3" bestFit="1" customWidth="1"/>
    <col min="12552" max="12552" width="71.28515625" style="3" customWidth="1"/>
    <col min="12553" max="12800" width="20.7109375" style="3"/>
    <col min="12801" max="12801" width="4.28515625" style="3" bestFit="1" customWidth="1"/>
    <col min="12802" max="12802" width="18.7109375" style="3" customWidth="1"/>
    <col min="12803" max="12803" width="47.5703125" style="3" customWidth="1"/>
    <col min="12804" max="12804" width="18.28515625" style="3" bestFit="1" customWidth="1"/>
    <col min="12805" max="12805" width="17.140625" style="3" bestFit="1" customWidth="1"/>
    <col min="12806" max="12806" width="18.28515625" style="3" bestFit="1" customWidth="1"/>
    <col min="12807" max="12807" width="17.140625" style="3" bestFit="1" customWidth="1"/>
    <col min="12808" max="12808" width="71.28515625" style="3" customWidth="1"/>
    <col min="12809" max="13056" width="20.7109375" style="3"/>
    <col min="13057" max="13057" width="4.28515625" style="3" bestFit="1" customWidth="1"/>
    <col min="13058" max="13058" width="18.7109375" style="3" customWidth="1"/>
    <col min="13059" max="13059" width="47.5703125" style="3" customWidth="1"/>
    <col min="13060" max="13060" width="18.28515625" style="3" bestFit="1" customWidth="1"/>
    <col min="13061" max="13061" width="17.140625" style="3" bestFit="1" customWidth="1"/>
    <col min="13062" max="13062" width="18.28515625" style="3" bestFit="1" customWidth="1"/>
    <col min="13063" max="13063" width="17.140625" style="3" bestFit="1" customWidth="1"/>
    <col min="13064" max="13064" width="71.28515625" style="3" customWidth="1"/>
    <col min="13065" max="13312" width="20.7109375" style="3"/>
    <col min="13313" max="13313" width="4.28515625" style="3" bestFit="1" customWidth="1"/>
    <col min="13314" max="13314" width="18.7109375" style="3" customWidth="1"/>
    <col min="13315" max="13315" width="47.5703125" style="3" customWidth="1"/>
    <col min="13316" max="13316" width="18.28515625" style="3" bestFit="1" customWidth="1"/>
    <col min="13317" max="13317" width="17.140625" style="3" bestFit="1" customWidth="1"/>
    <col min="13318" max="13318" width="18.28515625" style="3" bestFit="1" customWidth="1"/>
    <col min="13319" max="13319" width="17.140625" style="3" bestFit="1" customWidth="1"/>
    <col min="13320" max="13320" width="71.28515625" style="3" customWidth="1"/>
    <col min="13321" max="13568" width="20.7109375" style="3"/>
    <col min="13569" max="13569" width="4.28515625" style="3" bestFit="1" customWidth="1"/>
    <col min="13570" max="13570" width="18.7109375" style="3" customWidth="1"/>
    <col min="13571" max="13571" width="47.5703125" style="3" customWidth="1"/>
    <col min="13572" max="13572" width="18.28515625" style="3" bestFit="1" customWidth="1"/>
    <col min="13573" max="13573" width="17.140625" style="3" bestFit="1" customWidth="1"/>
    <col min="13574" max="13574" width="18.28515625" style="3" bestFit="1" customWidth="1"/>
    <col min="13575" max="13575" width="17.140625" style="3" bestFit="1" customWidth="1"/>
    <col min="13576" max="13576" width="71.28515625" style="3" customWidth="1"/>
    <col min="13577" max="13824" width="20.7109375" style="3"/>
    <col min="13825" max="13825" width="4.28515625" style="3" bestFit="1" customWidth="1"/>
    <col min="13826" max="13826" width="18.7109375" style="3" customWidth="1"/>
    <col min="13827" max="13827" width="47.5703125" style="3" customWidth="1"/>
    <col min="13828" max="13828" width="18.28515625" style="3" bestFit="1" customWidth="1"/>
    <col min="13829" max="13829" width="17.140625" style="3" bestFit="1" customWidth="1"/>
    <col min="13830" max="13830" width="18.28515625" style="3" bestFit="1" customWidth="1"/>
    <col min="13831" max="13831" width="17.140625" style="3" bestFit="1" customWidth="1"/>
    <col min="13832" max="13832" width="71.28515625" style="3" customWidth="1"/>
    <col min="13833" max="14080" width="20.7109375" style="3"/>
    <col min="14081" max="14081" width="4.28515625" style="3" bestFit="1" customWidth="1"/>
    <col min="14082" max="14082" width="18.7109375" style="3" customWidth="1"/>
    <col min="14083" max="14083" width="47.5703125" style="3" customWidth="1"/>
    <col min="14084" max="14084" width="18.28515625" style="3" bestFit="1" customWidth="1"/>
    <col min="14085" max="14085" width="17.140625" style="3" bestFit="1" customWidth="1"/>
    <col min="14086" max="14086" width="18.28515625" style="3" bestFit="1" customWidth="1"/>
    <col min="14087" max="14087" width="17.140625" style="3" bestFit="1" customWidth="1"/>
    <col min="14088" max="14088" width="71.28515625" style="3" customWidth="1"/>
    <col min="14089" max="14336" width="20.7109375" style="3"/>
    <col min="14337" max="14337" width="4.28515625" style="3" bestFit="1" customWidth="1"/>
    <col min="14338" max="14338" width="18.7109375" style="3" customWidth="1"/>
    <col min="14339" max="14339" width="47.5703125" style="3" customWidth="1"/>
    <col min="14340" max="14340" width="18.28515625" style="3" bestFit="1" customWidth="1"/>
    <col min="14341" max="14341" width="17.140625" style="3" bestFit="1" customWidth="1"/>
    <col min="14342" max="14342" width="18.28515625" style="3" bestFit="1" customWidth="1"/>
    <col min="14343" max="14343" width="17.140625" style="3" bestFit="1" customWidth="1"/>
    <col min="14344" max="14344" width="71.28515625" style="3" customWidth="1"/>
    <col min="14345" max="14592" width="20.7109375" style="3"/>
    <col min="14593" max="14593" width="4.28515625" style="3" bestFit="1" customWidth="1"/>
    <col min="14594" max="14594" width="18.7109375" style="3" customWidth="1"/>
    <col min="14595" max="14595" width="47.5703125" style="3" customWidth="1"/>
    <col min="14596" max="14596" width="18.28515625" style="3" bestFit="1" customWidth="1"/>
    <col min="14597" max="14597" width="17.140625" style="3" bestFit="1" customWidth="1"/>
    <col min="14598" max="14598" width="18.28515625" style="3" bestFit="1" customWidth="1"/>
    <col min="14599" max="14599" width="17.140625" style="3" bestFit="1" customWidth="1"/>
    <col min="14600" max="14600" width="71.28515625" style="3" customWidth="1"/>
    <col min="14601" max="14848" width="20.7109375" style="3"/>
    <col min="14849" max="14849" width="4.28515625" style="3" bestFit="1" customWidth="1"/>
    <col min="14850" max="14850" width="18.7109375" style="3" customWidth="1"/>
    <col min="14851" max="14851" width="47.5703125" style="3" customWidth="1"/>
    <col min="14852" max="14852" width="18.28515625" style="3" bestFit="1" customWidth="1"/>
    <col min="14853" max="14853" width="17.140625" style="3" bestFit="1" customWidth="1"/>
    <col min="14854" max="14854" width="18.28515625" style="3" bestFit="1" customWidth="1"/>
    <col min="14855" max="14855" width="17.140625" style="3" bestFit="1" customWidth="1"/>
    <col min="14856" max="14856" width="71.28515625" style="3" customWidth="1"/>
    <col min="14857" max="15104" width="20.7109375" style="3"/>
    <col min="15105" max="15105" width="4.28515625" style="3" bestFit="1" customWidth="1"/>
    <col min="15106" max="15106" width="18.7109375" style="3" customWidth="1"/>
    <col min="15107" max="15107" width="47.5703125" style="3" customWidth="1"/>
    <col min="15108" max="15108" width="18.28515625" style="3" bestFit="1" customWidth="1"/>
    <col min="15109" max="15109" width="17.140625" style="3" bestFit="1" customWidth="1"/>
    <col min="15110" max="15110" width="18.28515625" style="3" bestFit="1" customWidth="1"/>
    <col min="15111" max="15111" width="17.140625" style="3" bestFit="1" customWidth="1"/>
    <col min="15112" max="15112" width="71.28515625" style="3" customWidth="1"/>
    <col min="15113" max="15360" width="20.7109375" style="3"/>
    <col min="15361" max="15361" width="4.28515625" style="3" bestFit="1" customWidth="1"/>
    <col min="15362" max="15362" width="18.7109375" style="3" customWidth="1"/>
    <col min="15363" max="15363" width="47.5703125" style="3" customWidth="1"/>
    <col min="15364" max="15364" width="18.28515625" style="3" bestFit="1" customWidth="1"/>
    <col min="15365" max="15365" width="17.140625" style="3" bestFit="1" customWidth="1"/>
    <col min="15366" max="15366" width="18.28515625" style="3" bestFit="1" customWidth="1"/>
    <col min="15367" max="15367" width="17.140625" style="3" bestFit="1" customWidth="1"/>
    <col min="15368" max="15368" width="71.28515625" style="3" customWidth="1"/>
    <col min="15369" max="15616" width="20.7109375" style="3"/>
    <col min="15617" max="15617" width="4.28515625" style="3" bestFit="1" customWidth="1"/>
    <col min="15618" max="15618" width="18.7109375" style="3" customWidth="1"/>
    <col min="15619" max="15619" width="47.5703125" style="3" customWidth="1"/>
    <col min="15620" max="15620" width="18.28515625" style="3" bestFit="1" customWidth="1"/>
    <col min="15621" max="15621" width="17.140625" style="3" bestFit="1" customWidth="1"/>
    <col min="15622" max="15622" width="18.28515625" style="3" bestFit="1" customWidth="1"/>
    <col min="15623" max="15623" width="17.140625" style="3" bestFit="1" customWidth="1"/>
    <col min="15624" max="15624" width="71.28515625" style="3" customWidth="1"/>
    <col min="15625" max="15872" width="20.7109375" style="3"/>
    <col min="15873" max="15873" width="4.28515625" style="3" bestFit="1" customWidth="1"/>
    <col min="15874" max="15874" width="18.7109375" style="3" customWidth="1"/>
    <col min="15875" max="15875" width="47.5703125" style="3" customWidth="1"/>
    <col min="15876" max="15876" width="18.28515625" style="3" bestFit="1" customWidth="1"/>
    <col min="15877" max="15877" width="17.140625" style="3" bestFit="1" customWidth="1"/>
    <col min="15878" max="15878" width="18.28515625" style="3" bestFit="1" customWidth="1"/>
    <col min="15879" max="15879" width="17.140625" style="3" bestFit="1" customWidth="1"/>
    <col min="15880" max="15880" width="71.28515625" style="3" customWidth="1"/>
    <col min="15881" max="16128" width="20.7109375" style="3"/>
    <col min="16129" max="16129" width="4.28515625" style="3" bestFit="1" customWidth="1"/>
    <col min="16130" max="16130" width="18.7109375" style="3" customWidth="1"/>
    <col min="16131" max="16131" width="47.5703125" style="3" customWidth="1"/>
    <col min="16132" max="16132" width="18.28515625" style="3" bestFit="1" customWidth="1"/>
    <col min="16133" max="16133" width="17.140625" style="3" bestFit="1" customWidth="1"/>
    <col min="16134" max="16134" width="18.28515625" style="3" bestFit="1" customWidth="1"/>
    <col min="16135" max="16135" width="17.140625" style="3" bestFit="1" customWidth="1"/>
    <col min="16136" max="16136" width="71.28515625" style="3" customWidth="1"/>
    <col min="16137" max="16384" width="20.7109375" style="3"/>
  </cols>
  <sheetData>
    <row r="1" spans="1:8" ht="12.75" customHeight="1" x14ac:dyDescent="0.2">
      <c r="A1" s="271" t="s">
        <v>6</v>
      </c>
      <c r="B1" s="272"/>
      <c r="C1" s="272"/>
      <c r="D1" s="272"/>
      <c r="E1" s="272"/>
      <c r="F1" s="272"/>
      <c r="G1" s="272"/>
      <c r="H1" s="272"/>
    </row>
    <row r="2" spans="1:8" ht="12.75" customHeight="1" x14ac:dyDescent="0.2">
      <c r="A2" s="271" t="s">
        <v>25</v>
      </c>
      <c r="B2" s="272"/>
      <c r="C2" s="272"/>
      <c r="D2" s="272"/>
      <c r="E2" s="272"/>
      <c r="F2" s="272"/>
      <c r="G2" s="272"/>
      <c r="H2" s="272"/>
    </row>
    <row r="3" spans="1:8" ht="12.75" customHeight="1" x14ac:dyDescent="0.2">
      <c r="A3" s="271" t="s">
        <v>203</v>
      </c>
      <c r="B3" s="271"/>
      <c r="C3" s="271"/>
      <c r="D3" s="271"/>
      <c r="E3" s="271"/>
      <c r="F3" s="271"/>
      <c r="G3" s="271"/>
      <c r="H3" s="271"/>
    </row>
    <row r="4" spans="1:8" ht="12.75" customHeight="1" x14ac:dyDescent="0.2">
      <c r="A4" s="273" t="s">
        <v>204</v>
      </c>
      <c r="B4" s="272"/>
      <c r="C4" s="272"/>
      <c r="D4" s="272"/>
      <c r="E4" s="272"/>
      <c r="F4" s="272"/>
      <c r="G4" s="272"/>
      <c r="H4" s="272"/>
    </row>
    <row r="5" spans="1:8" ht="12.75" x14ac:dyDescent="0.2">
      <c r="A5" s="33" t="s">
        <v>2</v>
      </c>
      <c r="B5" s="33" t="s">
        <v>7</v>
      </c>
      <c r="C5" s="1" t="s">
        <v>8</v>
      </c>
      <c r="D5" s="47" t="s">
        <v>9</v>
      </c>
      <c r="E5" s="48" t="s">
        <v>10</v>
      </c>
      <c r="F5" s="48" t="s">
        <v>11</v>
      </c>
      <c r="G5" s="48" t="s">
        <v>12</v>
      </c>
      <c r="H5" s="34" t="s">
        <v>13</v>
      </c>
    </row>
    <row r="6" spans="1:8" ht="76.5" x14ac:dyDescent="0.2">
      <c r="A6" s="33" t="s">
        <v>1</v>
      </c>
      <c r="B6" s="195" t="s">
        <v>205</v>
      </c>
      <c r="C6" s="190" t="s">
        <v>184</v>
      </c>
      <c r="D6" s="47">
        <v>30000</v>
      </c>
      <c r="E6" s="48">
        <v>0</v>
      </c>
      <c r="F6" s="48">
        <v>0</v>
      </c>
      <c r="G6" s="48">
        <v>0</v>
      </c>
      <c r="H6" s="2" t="s">
        <v>206</v>
      </c>
    </row>
    <row r="7" spans="1:8" ht="25.5" x14ac:dyDescent="0.2">
      <c r="A7" s="33" t="s">
        <v>1</v>
      </c>
      <c r="B7" s="195" t="s">
        <v>207</v>
      </c>
      <c r="C7" s="190" t="s">
        <v>208</v>
      </c>
      <c r="D7" s="47">
        <v>689.86</v>
      </c>
      <c r="E7" s="48">
        <v>0</v>
      </c>
      <c r="F7" s="48">
        <v>0</v>
      </c>
      <c r="G7" s="48">
        <v>0</v>
      </c>
      <c r="H7" s="2" t="s">
        <v>209</v>
      </c>
    </row>
    <row r="8" spans="1:8" ht="63.75" x14ac:dyDescent="0.2">
      <c r="A8" s="33" t="s">
        <v>1</v>
      </c>
      <c r="B8" s="35" t="s">
        <v>210</v>
      </c>
      <c r="C8" s="2" t="s">
        <v>211</v>
      </c>
      <c r="D8" s="47">
        <v>1000</v>
      </c>
      <c r="E8" s="48">
        <v>0</v>
      </c>
      <c r="F8" s="48">
        <v>0</v>
      </c>
      <c r="G8" s="48">
        <v>0</v>
      </c>
      <c r="H8" s="2" t="s">
        <v>212</v>
      </c>
    </row>
    <row r="9" spans="1:8" ht="63.75" x14ac:dyDescent="0.2">
      <c r="A9" s="187" t="s">
        <v>1</v>
      </c>
      <c r="B9" s="35" t="s">
        <v>5</v>
      </c>
      <c r="C9" s="196" t="s">
        <v>124</v>
      </c>
      <c r="D9" s="185">
        <v>30000</v>
      </c>
      <c r="E9" s="186">
        <v>0</v>
      </c>
      <c r="F9" s="48">
        <v>0</v>
      </c>
      <c r="G9" s="186">
        <v>0</v>
      </c>
      <c r="H9" s="196" t="s">
        <v>213</v>
      </c>
    </row>
    <row r="10" spans="1:8" ht="63.75" x14ac:dyDescent="0.2">
      <c r="A10" s="34" t="s">
        <v>1</v>
      </c>
      <c r="B10" s="36" t="s">
        <v>5</v>
      </c>
      <c r="C10" s="190" t="s">
        <v>192</v>
      </c>
      <c r="D10" s="47">
        <v>20000</v>
      </c>
      <c r="E10" s="48">
        <v>0</v>
      </c>
      <c r="F10" s="48">
        <v>0</v>
      </c>
      <c r="G10" s="48">
        <v>0</v>
      </c>
      <c r="H10" s="2" t="s">
        <v>214</v>
      </c>
    </row>
    <row r="11" spans="1:8" ht="63.75" x14ac:dyDescent="0.2">
      <c r="A11" s="33" t="s">
        <v>3</v>
      </c>
      <c r="B11" s="36" t="s">
        <v>4</v>
      </c>
      <c r="C11" s="35" t="s">
        <v>215</v>
      </c>
      <c r="D11" s="48">
        <v>0</v>
      </c>
      <c r="E11" s="48">
        <v>0</v>
      </c>
      <c r="F11" s="48">
        <v>30000</v>
      </c>
      <c r="G11" s="48">
        <v>0</v>
      </c>
      <c r="H11" s="2" t="s">
        <v>216</v>
      </c>
    </row>
    <row r="12" spans="1:8" ht="25.5" x14ac:dyDescent="0.2">
      <c r="A12" s="33" t="s">
        <v>3</v>
      </c>
      <c r="B12" s="36" t="s">
        <v>217</v>
      </c>
      <c r="C12" s="35" t="s">
        <v>137</v>
      </c>
      <c r="D12" s="48">
        <v>0</v>
      </c>
      <c r="E12" s="48">
        <v>0</v>
      </c>
      <c r="F12" s="48">
        <v>689.86</v>
      </c>
      <c r="G12" s="48">
        <v>0</v>
      </c>
      <c r="H12" s="2" t="s">
        <v>218</v>
      </c>
    </row>
    <row r="13" spans="1:8" ht="51" x14ac:dyDescent="0.2">
      <c r="A13" s="33" t="s">
        <v>3</v>
      </c>
      <c r="B13" s="35" t="s">
        <v>4</v>
      </c>
      <c r="C13" s="2" t="s">
        <v>219</v>
      </c>
      <c r="D13" s="47">
        <v>0</v>
      </c>
      <c r="E13" s="48">
        <v>0</v>
      </c>
      <c r="F13" s="47">
        <v>1000</v>
      </c>
      <c r="G13" s="48">
        <v>0</v>
      </c>
      <c r="H13" s="2" t="s">
        <v>220</v>
      </c>
    </row>
    <row r="14" spans="1:8" ht="51" x14ac:dyDescent="0.2">
      <c r="A14" s="197" t="s">
        <v>3</v>
      </c>
      <c r="B14" s="198" t="s">
        <v>4</v>
      </c>
      <c r="C14" s="2" t="s">
        <v>221</v>
      </c>
      <c r="D14" s="186">
        <v>0</v>
      </c>
      <c r="E14" s="186">
        <v>0</v>
      </c>
      <c r="F14" s="185">
        <v>30000</v>
      </c>
      <c r="G14" s="48">
        <v>0</v>
      </c>
      <c r="H14" s="196" t="s">
        <v>222</v>
      </c>
    </row>
    <row r="15" spans="1:8" ht="51" x14ac:dyDescent="0.2">
      <c r="A15" s="33" t="s">
        <v>3</v>
      </c>
      <c r="B15" s="36" t="s">
        <v>4</v>
      </c>
      <c r="C15" s="35" t="s">
        <v>223</v>
      </c>
      <c r="D15" s="47">
        <v>0</v>
      </c>
      <c r="E15" s="48">
        <v>0</v>
      </c>
      <c r="F15" s="48">
        <v>20000</v>
      </c>
      <c r="G15" s="48">
        <v>0</v>
      </c>
      <c r="H15" s="2" t="s">
        <v>200</v>
      </c>
    </row>
    <row r="16" spans="1:8" ht="12.75" x14ac:dyDescent="0.2">
      <c r="A16" s="49"/>
      <c r="B16" s="49"/>
      <c r="C16" s="50" t="s">
        <v>14</v>
      </c>
      <c r="D16" s="58">
        <f>SUM(D6:D15)</f>
        <v>81689.86</v>
      </c>
      <c r="E16" s="58">
        <f>SUM(E6:E15)</f>
        <v>0</v>
      </c>
      <c r="F16" s="58">
        <f>SUM(F6:F15)</f>
        <v>81689.86</v>
      </c>
      <c r="G16" s="58">
        <f>SUM(G6:G15)</f>
        <v>0</v>
      </c>
      <c r="H16" s="59"/>
    </row>
    <row r="17" spans="1:8" ht="12.75" x14ac:dyDescent="0.2">
      <c r="A17" s="37"/>
      <c r="B17" s="37"/>
      <c r="C17" s="38" t="s">
        <v>224</v>
      </c>
      <c r="D17" s="60"/>
      <c r="E17" s="60"/>
      <c r="F17" s="52"/>
      <c r="G17" s="61"/>
      <c r="H17" s="39"/>
    </row>
    <row r="18" spans="1:8" ht="12.75" x14ac:dyDescent="0.2">
      <c r="A18" s="40"/>
      <c r="B18" s="40"/>
      <c r="C18" s="184"/>
      <c r="D18" s="51"/>
      <c r="E18" s="51"/>
      <c r="F18" s="54"/>
      <c r="G18" s="53"/>
      <c r="H18" s="2"/>
    </row>
    <row r="19" spans="1:8" ht="12.75" x14ac:dyDescent="0.2">
      <c r="A19" s="40"/>
      <c r="B19" s="40"/>
      <c r="C19" s="1" t="s">
        <v>15</v>
      </c>
      <c r="D19" s="51">
        <f>D16</f>
        <v>81689.86</v>
      </c>
      <c r="E19" s="51"/>
      <c r="F19" s="54"/>
      <c r="G19" s="53"/>
      <c r="H19" s="2"/>
    </row>
    <row r="20" spans="1:8" ht="12.75" x14ac:dyDescent="0.2">
      <c r="A20" s="40"/>
      <c r="B20" s="40"/>
      <c r="C20" s="1" t="s">
        <v>16</v>
      </c>
      <c r="D20" s="51">
        <f>-E16</f>
        <v>0</v>
      </c>
      <c r="E20" s="51"/>
      <c r="F20" s="54"/>
      <c r="G20" s="53"/>
      <c r="H20" s="2"/>
    </row>
    <row r="21" spans="1:8" ht="12.75" x14ac:dyDescent="0.2">
      <c r="A21" s="40"/>
      <c r="B21" s="40"/>
      <c r="C21" s="1" t="s">
        <v>17</v>
      </c>
      <c r="D21" s="55">
        <f>-F16</f>
        <v>-81689.86</v>
      </c>
      <c r="E21" s="51"/>
      <c r="F21" s="54"/>
      <c r="G21" s="53"/>
      <c r="H21" s="2"/>
    </row>
    <row r="22" spans="1:8" ht="12.75" x14ac:dyDescent="0.2">
      <c r="A22" s="40"/>
      <c r="B22" s="40"/>
      <c r="C22" s="1" t="s">
        <v>18</v>
      </c>
      <c r="D22" s="194">
        <f>G16</f>
        <v>0</v>
      </c>
      <c r="E22" s="51"/>
      <c r="F22" s="54"/>
      <c r="G22" s="53"/>
      <c r="H22" s="2"/>
    </row>
    <row r="23" spans="1:8" ht="13.5" thickBot="1" x14ac:dyDescent="0.25">
      <c r="A23" s="40"/>
      <c r="B23" s="40"/>
      <c r="C23" s="41" t="s">
        <v>0</v>
      </c>
      <c r="D23" s="57">
        <f>SUM(D19:D22)</f>
        <v>0</v>
      </c>
      <c r="E23" s="51"/>
      <c r="F23" s="54"/>
      <c r="G23" s="53"/>
      <c r="H23" s="2"/>
    </row>
    <row r="24" spans="1:8" ht="11.25" thickTop="1" x14ac:dyDescent="0.2"/>
  </sheetData>
  <mergeCells count="4">
    <mergeCell ref="A2:H2"/>
    <mergeCell ref="A3:H3"/>
    <mergeCell ref="A4:H4"/>
    <mergeCell ref="A1:H1"/>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IV90"/>
  <sheetViews>
    <sheetView topLeftCell="A46" zoomScale="92" zoomScaleNormal="92" workbookViewId="0">
      <selection activeCell="C55" sqref="C55"/>
    </sheetView>
  </sheetViews>
  <sheetFormatPr defaultColWidth="20.7109375" defaultRowHeight="10.5" x14ac:dyDescent="0.2"/>
  <cols>
    <col min="1" max="1" width="5.42578125" style="130" bestFit="1" customWidth="1"/>
    <col min="2" max="2" width="16.28515625" style="129" bestFit="1" customWidth="1"/>
    <col min="3" max="3" width="43.7109375" style="128" customWidth="1"/>
    <col min="4" max="4" width="17.42578125" style="127" bestFit="1" customWidth="1"/>
    <col min="5" max="5" width="14.85546875" style="127" bestFit="1" customWidth="1"/>
    <col min="6" max="6" width="17.85546875" style="126" bestFit="1" customWidth="1"/>
    <col min="7" max="7" width="13.85546875" style="126" bestFit="1" customWidth="1"/>
    <col min="8" max="8" width="93.5703125" style="125" customWidth="1"/>
    <col min="9" max="16384" width="20.7109375" style="124"/>
  </cols>
  <sheetData>
    <row r="1" spans="1:256" s="183" customFormat="1" ht="12.75" x14ac:dyDescent="0.2">
      <c r="A1" s="276" t="s">
        <v>6</v>
      </c>
      <c r="B1" s="276"/>
      <c r="C1" s="276"/>
      <c r="D1" s="276"/>
      <c r="E1" s="276"/>
      <c r="F1" s="276"/>
      <c r="G1" s="276"/>
      <c r="H1" s="276"/>
    </row>
    <row r="2" spans="1:256" s="183" customFormat="1" ht="12.75" x14ac:dyDescent="0.2">
      <c r="A2" s="276" t="s">
        <v>169</v>
      </c>
      <c r="B2" s="276"/>
      <c r="C2" s="276"/>
      <c r="D2" s="276"/>
      <c r="E2" s="276"/>
      <c r="F2" s="276"/>
      <c r="G2" s="276"/>
      <c r="H2" s="276"/>
    </row>
    <row r="3" spans="1:256" s="183" customFormat="1" ht="12.75" x14ac:dyDescent="0.2">
      <c r="A3" s="276" t="s">
        <v>168</v>
      </c>
      <c r="B3" s="276"/>
      <c r="C3" s="276"/>
      <c r="D3" s="276"/>
      <c r="E3" s="276"/>
      <c r="F3" s="276"/>
      <c r="G3" s="276"/>
      <c r="H3" s="276"/>
    </row>
    <row r="4" spans="1:256" s="183" customFormat="1" ht="12.75" x14ac:dyDescent="0.2">
      <c r="A4" s="277" t="s">
        <v>100</v>
      </c>
      <c r="B4" s="277"/>
      <c r="C4" s="277"/>
      <c r="D4" s="277"/>
      <c r="E4" s="277"/>
      <c r="F4" s="277"/>
      <c r="G4" s="277"/>
      <c r="H4" s="277"/>
    </row>
    <row r="5" spans="1:256" ht="12.75" x14ac:dyDescent="0.2">
      <c r="A5" s="157"/>
      <c r="B5" s="133"/>
      <c r="C5" s="133"/>
      <c r="D5" s="182"/>
      <c r="E5" s="182"/>
      <c r="F5" s="182"/>
      <c r="G5" s="182"/>
      <c r="H5" s="181"/>
    </row>
    <row r="6" spans="1:256" s="179" customFormat="1" ht="12.75" x14ac:dyDescent="0.2">
      <c r="A6" s="181" t="s">
        <v>2</v>
      </c>
      <c r="B6" s="181" t="s">
        <v>7</v>
      </c>
      <c r="C6" s="181" t="s">
        <v>8</v>
      </c>
      <c r="D6" s="180" t="s">
        <v>9</v>
      </c>
      <c r="E6" s="180" t="s">
        <v>10</v>
      </c>
      <c r="F6" s="180" t="s">
        <v>11</v>
      </c>
      <c r="G6" s="180" t="s">
        <v>12</v>
      </c>
      <c r="H6" s="135" t="s">
        <v>13</v>
      </c>
    </row>
    <row r="7" spans="1:256" ht="39.75" customHeight="1" x14ac:dyDescent="0.2">
      <c r="A7" s="171" t="s">
        <v>1</v>
      </c>
      <c r="B7" s="175" t="s">
        <v>81</v>
      </c>
      <c r="C7" s="174" t="s">
        <v>82</v>
      </c>
      <c r="D7" s="163">
        <v>3680</v>
      </c>
      <c r="E7" s="163"/>
      <c r="F7" s="163"/>
      <c r="G7" s="163"/>
      <c r="H7" s="142" t="s">
        <v>167</v>
      </c>
      <c r="I7" s="173"/>
      <c r="J7" s="172"/>
      <c r="K7" s="169"/>
      <c r="L7" s="163"/>
      <c r="M7" s="163"/>
      <c r="N7" s="163"/>
      <c r="O7" s="163"/>
      <c r="P7" s="168"/>
      <c r="Q7" s="171"/>
      <c r="R7" s="170"/>
      <c r="S7" s="169"/>
      <c r="T7" s="163"/>
      <c r="U7" s="163"/>
      <c r="V7" s="163"/>
      <c r="W7" s="163"/>
      <c r="X7" s="168"/>
      <c r="Y7" s="171"/>
      <c r="Z7" s="170"/>
      <c r="AA7" s="169"/>
      <c r="AB7" s="163"/>
      <c r="AC7" s="163"/>
      <c r="AD7" s="163"/>
      <c r="AE7" s="163"/>
      <c r="AF7" s="168"/>
      <c r="AG7" s="171"/>
      <c r="AH7" s="170"/>
      <c r="AI7" s="169"/>
      <c r="AJ7" s="163"/>
      <c r="AK7" s="163"/>
      <c r="AL7" s="163"/>
      <c r="AM7" s="163"/>
      <c r="AN7" s="168"/>
      <c r="AO7" s="171"/>
      <c r="AP7" s="170"/>
      <c r="AQ7" s="169"/>
      <c r="AR7" s="163"/>
      <c r="AS7" s="163"/>
      <c r="AT7" s="163"/>
      <c r="AU7" s="163"/>
      <c r="AV7" s="168"/>
      <c r="AW7" s="171"/>
      <c r="AX7" s="170"/>
      <c r="AY7" s="169"/>
      <c r="AZ7" s="163"/>
      <c r="BA7" s="163"/>
      <c r="BB7" s="163"/>
      <c r="BC7" s="163"/>
      <c r="BD7" s="168"/>
      <c r="BE7" s="171"/>
      <c r="BF7" s="170"/>
      <c r="BG7" s="169"/>
      <c r="BH7" s="163"/>
      <c r="BI7" s="163"/>
      <c r="BJ7" s="163"/>
      <c r="BK7" s="163"/>
      <c r="BL7" s="168"/>
      <c r="BM7" s="171"/>
      <c r="BN7" s="170"/>
      <c r="BO7" s="169"/>
      <c r="BP7" s="163"/>
      <c r="BQ7" s="163"/>
      <c r="BR7" s="163"/>
      <c r="BS7" s="163"/>
      <c r="BT7" s="168"/>
      <c r="BU7" s="171"/>
      <c r="BV7" s="170"/>
      <c r="BW7" s="169"/>
      <c r="BX7" s="163"/>
      <c r="BY7" s="163"/>
      <c r="BZ7" s="163"/>
      <c r="CA7" s="163"/>
      <c r="CB7" s="168"/>
      <c r="CC7" s="171"/>
      <c r="CD7" s="170"/>
      <c r="CE7" s="169"/>
      <c r="CF7" s="163"/>
      <c r="CG7" s="163"/>
      <c r="CH7" s="163"/>
      <c r="CI7" s="163"/>
      <c r="CJ7" s="168"/>
      <c r="CK7" s="171"/>
      <c r="CL7" s="170"/>
      <c r="CM7" s="169"/>
      <c r="CN7" s="163"/>
      <c r="CO7" s="163"/>
      <c r="CP7" s="163"/>
      <c r="CQ7" s="163"/>
      <c r="CR7" s="168"/>
      <c r="CS7" s="171"/>
      <c r="CT7" s="170"/>
      <c r="CU7" s="169"/>
      <c r="CV7" s="163"/>
      <c r="CW7" s="163"/>
      <c r="CX7" s="163"/>
      <c r="CY7" s="163"/>
      <c r="CZ7" s="168"/>
      <c r="DA7" s="171"/>
      <c r="DB7" s="170"/>
      <c r="DC7" s="169"/>
      <c r="DD7" s="163"/>
      <c r="DE7" s="163"/>
      <c r="DF7" s="163"/>
      <c r="DG7" s="163"/>
      <c r="DH7" s="168"/>
      <c r="DI7" s="171"/>
      <c r="DJ7" s="170"/>
      <c r="DK7" s="169"/>
      <c r="DL7" s="163"/>
      <c r="DM7" s="163"/>
      <c r="DN7" s="163"/>
      <c r="DO7" s="163"/>
      <c r="DP7" s="168"/>
      <c r="DQ7" s="171"/>
      <c r="DR7" s="170"/>
      <c r="DS7" s="169"/>
      <c r="DT7" s="163"/>
      <c r="DU7" s="163"/>
      <c r="DV7" s="163"/>
      <c r="DW7" s="163"/>
      <c r="DX7" s="168"/>
      <c r="DY7" s="171"/>
      <c r="DZ7" s="170"/>
      <c r="EA7" s="169"/>
      <c r="EB7" s="163"/>
      <c r="EC7" s="163"/>
      <c r="ED7" s="163"/>
      <c r="EE7" s="163"/>
      <c r="EF7" s="168"/>
      <c r="EG7" s="171"/>
      <c r="EH7" s="170"/>
      <c r="EI7" s="169"/>
      <c r="EJ7" s="163"/>
      <c r="EK7" s="163"/>
      <c r="EL7" s="163"/>
      <c r="EM7" s="163"/>
      <c r="EN7" s="168"/>
      <c r="EO7" s="171"/>
      <c r="EP7" s="170"/>
      <c r="EQ7" s="169"/>
      <c r="ER7" s="163"/>
      <c r="ES7" s="163"/>
      <c r="ET7" s="163"/>
      <c r="EU7" s="163"/>
      <c r="EV7" s="168"/>
      <c r="EW7" s="171"/>
      <c r="EX7" s="170"/>
      <c r="EY7" s="169"/>
      <c r="EZ7" s="163"/>
      <c r="FA7" s="163"/>
      <c r="FB7" s="163"/>
      <c r="FC7" s="163"/>
      <c r="FD7" s="168"/>
      <c r="FE7" s="171"/>
      <c r="FF7" s="170"/>
      <c r="FG7" s="169"/>
      <c r="FH7" s="163"/>
      <c r="FI7" s="163"/>
      <c r="FJ7" s="163"/>
      <c r="FK7" s="163"/>
      <c r="FL7" s="168"/>
      <c r="FM7" s="171"/>
      <c r="FN7" s="170"/>
      <c r="FO7" s="169"/>
      <c r="FP7" s="163"/>
      <c r="FQ7" s="163"/>
      <c r="FR7" s="163"/>
      <c r="FS7" s="163"/>
      <c r="FT7" s="168"/>
      <c r="FU7" s="171"/>
      <c r="FV7" s="170"/>
      <c r="FW7" s="169"/>
      <c r="FX7" s="163"/>
      <c r="FY7" s="163"/>
      <c r="FZ7" s="163"/>
      <c r="GA7" s="163"/>
      <c r="GB7" s="168"/>
      <c r="GC7" s="171"/>
      <c r="GD7" s="170"/>
      <c r="GE7" s="169"/>
      <c r="GF7" s="163"/>
      <c r="GG7" s="163"/>
      <c r="GH7" s="163"/>
      <c r="GI7" s="163"/>
      <c r="GJ7" s="168"/>
      <c r="GK7" s="171"/>
      <c r="GL7" s="170"/>
      <c r="GM7" s="169"/>
      <c r="GN7" s="163"/>
      <c r="GO7" s="163"/>
      <c r="GP7" s="163"/>
      <c r="GQ7" s="163"/>
      <c r="GR7" s="168"/>
      <c r="GS7" s="171"/>
      <c r="GT7" s="170"/>
      <c r="GU7" s="169"/>
      <c r="GV7" s="163"/>
      <c r="GW7" s="163"/>
      <c r="GX7" s="163"/>
      <c r="GY7" s="163"/>
      <c r="GZ7" s="168"/>
      <c r="HA7" s="171"/>
      <c r="HB7" s="170"/>
      <c r="HC7" s="169"/>
      <c r="HD7" s="163"/>
      <c r="HE7" s="163"/>
      <c r="HF7" s="163"/>
      <c r="HG7" s="163"/>
      <c r="HH7" s="168"/>
      <c r="HI7" s="171"/>
      <c r="HJ7" s="170"/>
      <c r="HK7" s="169"/>
      <c r="HL7" s="163"/>
      <c r="HM7" s="163"/>
      <c r="HN7" s="163"/>
      <c r="HO7" s="163"/>
      <c r="HP7" s="168"/>
      <c r="HQ7" s="171"/>
      <c r="HR7" s="170"/>
      <c r="HS7" s="169"/>
      <c r="HT7" s="163"/>
      <c r="HU7" s="163"/>
      <c r="HV7" s="163"/>
      <c r="HW7" s="163"/>
      <c r="HX7" s="168"/>
      <c r="HY7" s="171"/>
      <c r="HZ7" s="170"/>
      <c r="IA7" s="169"/>
      <c r="IB7" s="163"/>
      <c r="IC7" s="163"/>
      <c r="ID7" s="163"/>
      <c r="IE7" s="163"/>
      <c r="IF7" s="168"/>
      <c r="IG7" s="171"/>
      <c r="IH7" s="170"/>
      <c r="II7" s="169"/>
      <c r="IJ7" s="163"/>
      <c r="IK7" s="163"/>
      <c r="IL7" s="163"/>
      <c r="IM7" s="163"/>
      <c r="IN7" s="168"/>
      <c r="IO7" s="171"/>
      <c r="IP7" s="170"/>
      <c r="IQ7" s="169"/>
      <c r="IR7" s="163"/>
      <c r="IS7" s="163"/>
      <c r="IT7" s="163"/>
      <c r="IU7" s="163"/>
      <c r="IV7" s="168"/>
    </row>
    <row r="8" spans="1:256" ht="39.75" customHeight="1" x14ac:dyDescent="0.2">
      <c r="A8" s="171" t="s">
        <v>1</v>
      </c>
      <c r="B8" s="175" t="s">
        <v>81</v>
      </c>
      <c r="C8" s="174" t="s">
        <v>82</v>
      </c>
      <c r="D8" s="163">
        <v>10160</v>
      </c>
      <c r="E8" s="163"/>
      <c r="F8" s="163"/>
      <c r="G8" s="163"/>
      <c r="H8" s="142" t="s">
        <v>166</v>
      </c>
      <c r="I8" s="173"/>
      <c r="J8" s="172"/>
      <c r="K8" s="169"/>
      <c r="L8" s="163"/>
      <c r="M8" s="163"/>
      <c r="N8" s="163"/>
      <c r="O8" s="163"/>
      <c r="P8" s="168"/>
      <c r="Q8" s="171"/>
      <c r="R8" s="170"/>
      <c r="S8" s="169"/>
      <c r="T8" s="163"/>
      <c r="U8" s="163"/>
      <c r="V8" s="163"/>
      <c r="W8" s="163"/>
      <c r="X8" s="168"/>
      <c r="Y8" s="171"/>
      <c r="Z8" s="170"/>
      <c r="AA8" s="169"/>
      <c r="AB8" s="163"/>
      <c r="AC8" s="163"/>
      <c r="AD8" s="163"/>
      <c r="AE8" s="163"/>
      <c r="AF8" s="168"/>
      <c r="AG8" s="171"/>
      <c r="AH8" s="170"/>
      <c r="AI8" s="169"/>
      <c r="AJ8" s="163"/>
      <c r="AK8" s="163"/>
      <c r="AL8" s="163"/>
      <c r="AM8" s="163"/>
      <c r="AN8" s="168"/>
      <c r="AO8" s="171"/>
      <c r="AP8" s="170"/>
      <c r="AQ8" s="169"/>
      <c r="AR8" s="163"/>
      <c r="AS8" s="163"/>
      <c r="AT8" s="163"/>
      <c r="AU8" s="163"/>
      <c r="AV8" s="168"/>
      <c r="AW8" s="171"/>
      <c r="AX8" s="170"/>
      <c r="AY8" s="169"/>
      <c r="AZ8" s="163"/>
      <c r="BA8" s="163"/>
      <c r="BB8" s="163"/>
      <c r="BC8" s="163"/>
      <c r="BD8" s="168"/>
      <c r="BE8" s="171"/>
      <c r="BF8" s="170"/>
      <c r="BG8" s="169"/>
      <c r="BH8" s="163"/>
      <c r="BI8" s="163"/>
      <c r="BJ8" s="163"/>
      <c r="BK8" s="163"/>
      <c r="BL8" s="168"/>
      <c r="BM8" s="171"/>
      <c r="BN8" s="170"/>
      <c r="BO8" s="169"/>
      <c r="BP8" s="163"/>
      <c r="BQ8" s="163"/>
      <c r="BR8" s="163"/>
      <c r="BS8" s="163"/>
      <c r="BT8" s="168"/>
      <c r="BU8" s="171"/>
      <c r="BV8" s="170"/>
      <c r="BW8" s="169"/>
      <c r="BX8" s="163"/>
      <c r="BY8" s="163"/>
      <c r="BZ8" s="163"/>
      <c r="CA8" s="163"/>
      <c r="CB8" s="168"/>
      <c r="CC8" s="171"/>
      <c r="CD8" s="170"/>
      <c r="CE8" s="169"/>
      <c r="CF8" s="163"/>
      <c r="CG8" s="163"/>
      <c r="CH8" s="163"/>
      <c r="CI8" s="163"/>
      <c r="CJ8" s="168"/>
      <c r="CK8" s="171"/>
      <c r="CL8" s="170"/>
      <c r="CM8" s="169"/>
      <c r="CN8" s="163"/>
      <c r="CO8" s="163"/>
      <c r="CP8" s="163"/>
      <c r="CQ8" s="163"/>
      <c r="CR8" s="168"/>
      <c r="CS8" s="171"/>
      <c r="CT8" s="170"/>
      <c r="CU8" s="169"/>
      <c r="CV8" s="163"/>
      <c r="CW8" s="163"/>
      <c r="CX8" s="163"/>
      <c r="CY8" s="163"/>
      <c r="CZ8" s="168"/>
      <c r="DA8" s="171"/>
      <c r="DB8" s="170"/>
      <c r="DC8" s="169"/>
      <c r="DD8" s="163"/>
      <c r="DE8" s="163"/>
      <c r="DF8" s="163"/>
      <c r="DG8" s="163"/>
      <c r="DH8" s="168"/>
      <c r="DI8" s="171"/>
      <c r="DJ8" s="170"/>
      <c r="DK8" s="169"/>
      <c r="DL8" s="163"/>
      <c r="DM8" s="163"/>
      <c r="DN8" s="163"/>
      <c r="DO8" s="163"/>
      <c r="DP8" s="168"/>
      <c r="DQ8" s="171"/>
      <c r="DR8" s="170"/>
      <c r="DS8" s="169"/>
      <c r="DT8" s="163"/>
      <c r="DU8" s="163"/>
      <c r="DV8" s="163"/>
      <c r="DW8" s="163"/>
      <c r="DX8" s="168"/>
      <c r="DY8" s="171"/>
      <c r="DZ8" s="170"/>
      <c r="EA8" s="169"/>
      <c r="EB8" s="163"/>
      <c r="EC8" s="163"/>
      <c r="ED8" s="163"/>
      <c r="EE8" s="163"/>
      <c r="EF8" s="168"/>
      <c r="EG8" s="171"/>
      <c r="EH8" s="170"/>
      <c r="EI8" s="169"/>
      <c r="EJ8" s="163"/>
      <c r="EK8" s="163"/>
      <c r="EL8" s="163"/>
      <c r="EM8" s="163"/>
      <c r="EN8" s="168"/>
      <c r="EO8" s="171"/>
      <c r="EP8" s="170"/>
      <c r="EQ8" s="169"/>
      <c r="ER8" s="163"/>
      <c r="ES8" s="163"/>
      <c r="ET8" s="163"/>
      <c r="EU8" s="163"/>
      <c r="EV8" s="168"/>
      <c r="EW8" s="171"/>
      <c r="EX8" s="170"/>
      <c r="EY8" s="169"/>
      <c r="EZ8" s="163"/>
      <c r="FA8" s="163"/>
      <c r="FB8" s="163"/>
      <c r="FC8" s="163"/>
      <c r="FD8" s="168"/>
      <c r="FE8" s="171"/>
      <c r="FF8" s="170"/>
      <c r="FG8" s="169"/>
      <c r="FH8" s="163"/>
      <c r="FI8" s="163"/>
      <c r="FJ8" s="163"/>
      <c r="FK8" s="163"/>
      <c r="FL8" s="168"/>
      <c r="FM8" s="171"/>
      <c r="FN8" s="170"/>
      <c r="FO8" s="169"/>
      <c r="FP8" s="163"/>
      <c r="FQ8" s="163"/>
      <c r="FR8" s="163"/>
      <c r="FS8" s="163"/>
      <c r="FT8" s="168"/>
      <c r="FU8" s="171"/>
      <c r="FV8" s="170"/>
      <c r="FW8" s="169"/>
      <c r="FX8" s="163"/>
      <c r="FY8" s="163"/>
      <c r="FZ8" s="163"/>
      <c r="GA8" s="163"/>
      <c r="GB8" s="168"/>
      <c r="GC8" s="171"/>
      <c r="GD8" s="170"/>
      <c r="GE8" s="169"/>
      <c r="GF8" s="163"/>
      <c r="GG8" s="163"/>
      <c r="GH8" s="163"/>
      <c r="GI8" s="163"/>
      <c r="GJ8" s="168"/>
      <c r="GK8" s="171"/>
      <c r="GL8" s="170"/>
      <c r="GM8" s="169"/>
      <c r="GN8" s="163"/>
      <c r="GO8" s="163"/>
      <c r="GP8" s="163"/>
      <c r="GQ8" s="163"/>
      <c r="GR8" s="168"/>
      <c r="GS8" s="171"/>
      <c r="GT8" s="170"/>
      <c r="GU8" s="169"/>
      <c r="GV8" s="163"/>
      <c r="GW8" s="163"/>
      <c r="GX8" s="163"/>
      <c r="GY8" s="163"/>
      <c r="GZ8" s="168"/>
      <c r="HA8" s="171"/>
      <c r="HB8" s="170"/>
      <c r="HC8" s="169"/>
      <c r="HD8" s="163"/>
      <c r="HE8" s="163"/>
      <c r="HF8" s="163"/>
      <c r="HG8" s="163"/>
      <c r="HH8" s="168"/>
      <c r="HI8" s="171"/>
      <c r="HJ8" s="170"/>
      <c r="HK8" s="169"/>
      <c r="HL8" s="163"/>
      <c r="HM8" s="163"/>
      <c r="HN8" s="163"/>
      <c r="HO8" s="163"/>
      <c r="HP8" s="168"/>
      <c r="HQ8" s="171"/>
      <c r="HR8" s="170"/>
      <c r="HS8" s="169"/>
      <c r="HT8" s="163"/>
      <c r="HU8" s="163"/>
      <c r="HV8" s="163"/>
      <c r="HW8" s="163"/>
      <c r="HX8" s="168"/>
      <c r="HY8" s="171"/>
      <c r="HZ8" s="170"/>
      <c r="IA8" s="169"/>
      <c r="IB8" s="163"/>
      <c r="IC8" s="163"/>
      <c r="ID8" s="163"/>
      <c r="IE8" s="163"/>
      <c r="IF8" s="168"/>
      <c r="IG8" s="171"/>
      <c r="IH8" s="170"/>
      <c r="II8" s="169"/>
      <c r="IJ8" s="163"/>
      <c r="IK8" s="163"/>
      <c r="IL8" s="163"/>
      <c r="IM8" s="163"/>
      <c r="IN8" s="168"/>
      <c r="IO8" s="171"/>
      <c r="IP8" s="170"/>
      <c r="IQ8" s="169"/>
      <c r="IR8" s="163"/>
      <c r="IS8" s="163"/>
      <c r="IT8" s="163"/>
      <c r="IU8" s="163"/>
      <c r="IV8" s="168"/>
    </row>
    <row r="9" spans="1:256" ht="39" customHeight="1" x14ac:dyDescent="0.2">
      <c r="A9" s="171" t="s">
        <v>1</v>
      </c>
      <c r="B9" s="175" t="s">
        <v>81</v>
      </c>
      <c r="C9" s="174" t="s">
        <v>82</v>
      </c>
      <c r="D9" s="163">
        <v>8320</v>
      </c>
      <c r="E9" s="163"/>
      <c r="F9" s="163"/>
      <c r="G9" s="163"/>
      <c r="H9" s="142" t="s">
        <v>165</v>
      </c>
      <c r="I9" s="173"/>
      <c r="J9" s="172"/>
      <c r="K9" s="169"/>
      <c r="L9" s="163"/>
      <c r="M9" s="163"/>
      <c r="N9" s="163"/>
      <c r="O9" s="163"/>
      <c r="P9" s="168"/>
      <c r="Q9" s="171"/>
      <c r="R9" s="170"/>
      <c r="S9" s="169"/>
      <c r="T9" s="163"/>
      <c r="U9" s="163"/>
      <c r="V9" s="163"/>
      <c r="W9" s="163"/>
      <c r="X9" s="168"/>
      <c r="Y9" s="171"/>
      <c r="Z9" s="170"/>
      <c r="AA9" s="169"/>
      <c r="AB9" s="163"/>
      <c r="AC9" s="163"/>
      <c r="AD9" s="163"/>
      <c r="AE9" s="163"/>
      <c r="AF9" s="168"/>
      <c r="AG9" s="171"/>
      <c r="AH9" s="170"/>
      <c r="AI9" s="169"/>
      <c r="AJ9" s="163"/>
      <c r="AK9" s="163"/>
      <c r="AL9" s="163"/>
      <c r="AM9" s="163"/>
      <c r="AN9" s="168"/>
      <c r="AO9" s="171"/>
      <c r="AP9" s="170"/>
      <c r="AQ9" s="169"/>
      <c r="AR9" s="163"/>
      <c r="AS9" s="163"/>
      <c r="AT9" s="163"/>
      <c r="AU9" s="163"/>
      <c r="AV9" s="168"/>
      <c r="AW9" s="171"/>
      <c r="AX9" s="170"/>
      <c r="AY9" s="169"/>
      <c r="AZ9" s="163"/>
      <c r="BA9" s="163"/>
      <c r="BB9" s="163"/>
      <c r="BC9" s="163"/>
      <c r="BD9" s="168"/>
      <c r="BE9" s="171"/>
      <c r="BF9" s="170"/>
      <c r="BG9" s="169"/>
      <c r="BH9" s="163"/>
      <c r="BI9" s="163"/>
      <c r="BJ9" s="163"/>
      <c r="BK9" s="163"/>
      <c r="BL9" s="168"/>
      <c r="BM9" s="171"/>
      <c r="BN9" s="170"/>
      <c r="BO9" s="169"/>
      <c r="BP9" s="163"/>
      <c r="BQ9" s="163"/>
      <c r="BR9" s="163"/>
      <c r="BS9" s="163"/>
      <c r="BT9" s="168"/>
      <c r="BU9" s="171"/>
      <c r="BV9" s="170"/>
      <c r="BW9" s="169"/>
      <c r="BX9" s="163"/>
      <c r="BY9" s="163"/>
      <c r="BZ9" s="163"/>
      <c r="CA9" s="163"/>
      <c r="CB9" s="168"/>
      <c r="CC9" s="171"/>
      <c r="CD9" s="170"/>
      <c r="CE9" s="169"/>
      <c r="CF9" s="163"/>
      <c r="CG9" s="163"/>
      <c r="CH9" s="163"/>
      <c r="CI9" s="163"/>
      <c r="CJ9" s="168"/>
      <c r="CK9" s="171"/>
      <c r="CL9" s="170"/>
      <c r="CM9" s="169"/>
      <c r="CN9" s="163"/>
      <c r="CO9" s="163"/>
      <c r="CP9" s="163"/>
      <c r="CQ9" s="163"/>
      <c r="CR9" s="168"/>
      <c r="CS9" s="171"/>
      <c r="CT9" s="170"/>
      <c r="CU9" s="169"/>
      <c r="CV9" s="163"/>
      <c r="CW9" s="163"/>
      <c r="CX9" s="163"/>
      <c r="CY9" s="163"/>
      <c r="CZ9" s="168"/>
      <c r="DA9" s="171"/>
      <c r="DB9" s="170"/>
      <c r="DC9" s="169"/>
      <c r="DD9" s="163"/>
      <c r="DE9" s="163"/>
      <c r="DF9" s="163"/>
      <c r="DG9" s="163"/>
      <c r="DH9" s="168"/>
      <c r="DI9" s="171"/>
      <c r="DJ9" s="170"/>
      <c r="DK9" s="169"/>
      <c r="DL9" s="163"/>
      <c r="DM9" s="163"/>
      <c r="DN9" s="163"/>
      <c r="DO9" s="163"/>
      <c r="DP9" s="168"/>
      <c r="DQ9" s="171"/>
      <c r="DR9" s="170"/>
      <c r="DS9" s="169"/>
      <c r="DT9" s="163"/>
      <c r="DU9" s="163"/>
      <c r="DV9" s="163"/>
      <c r="DW9" s="163"/>
      <c r="DX9" s="168"/>
      <c r="DY9" s="171"/>
      <c r="DZ9" s="170"/>
      <c r="EA9" s="169"/>
      <c r="EB9" s="163"/>
      <c r="EC9" s="163"/>
      <c r="ED9" s="163"/>
      <c r="EE9" s="163"/>
      <c r="EF9" s="168"/>
      <c r="EG9" s="171"/>
      <c r="EH9" s="170"/>
      <c r="EI9" s="169"/>
      <c r="EJ9" s="163"/>
      <c r="EK9" s="163"/>
      <c r="EL9" s="163"/>
      <c r="EM9" s="163"/>
      <c r="EN9" s="168"/>
      <c r="EO9" s="171"/>
      <c r="EP9" s="170"/>
      <c r="EQ9" s="169"/>
      <c r="ER9" s="163"/>
      <c r="ES9" s="163"/>
      <c r="ET9" s="163"/>
      <c r="EU9" s="163"/>
      <c r="EV9" s="168"/>
      <c r="EW9" s="171"/>
      <c r="EX9" s="170"/>
      <c r="EY9" s="169"/>
      <c r="EZ9" s="163"/>
      <c r="FA9" s="163"/>
      <c r="FB9" s="163"/>
      <c r="FC9" s="163"/>
      <c r="FD9" s="168"/>
      <c r="FE9" s="171"/>
      <c r="FF9" s="170"/>
      <c r="FG9" s="169"/>
      <c r="FH9" s="163"/>
      <c r="FI9" s="163"/>
      <c r="FJ9" s="163"/>
      <c r="FK9" s="163"/>
      <c r="FL9" s="168"/>
      <c r="FM9" s="171"/>
      <c r="FN9" s="170"/>
      <c r="FO9" s="169"/>
      <c r="FP9" s="163"/>
      <c r="FQ9" s="163"/>
      <c r="FR9" s="163"/>
      <c r="FS9" s="163"/>
      <c r="FT9" s="168"/>
      <c r="FU9" s="171"/>
      <c r="FV9" s="170"/>
      <c r="FW9" s="169"/>
      <c r="FX9" s="163"/>
      <c r="FY9" s="163"/>
      <c r="FZ9" s="163"/>
      <c r="GA9" s="163"/>
      <c r="GB9" s="168"/>
      <c r="GC9" s="171"/>
      <c r="GD9" s="170"/>
      <c r="GE9" s="169"/>
      <c r="GF9" s="163"/>
      <c r="GG9" s="163"/>
      <c r="GH9" s="163"/>
      <c r="GI9" s="163"/>
      <c r="GJ9" s="168"/>
      <c r="GK9" s="171"/>
      <c r="GL9" s="170"/>
      <c r="GM9" s="169"/>
      <c r="GN9" s="163"/>
      <c r="GO9" s="163"/>
      <c r="GP9" s="163"/>
      <c r="GQ9" s="163"/>
      <c r="GR9" s="168"/>
      <c r="GS9" s="171"/>
      <c r="GT9" s="170"/>
      <c r="GU9" s="169"/>
      <c r="GV9" s="163"/>
      <c r="GW9" s="163"/>
      <c r="GX9" s="163"/>
      <c r="GY9" s="163"/>
      <c r="GZ9" s="168"/>
      <c r="HA9" s="171"/>
      <c r="HB9" s="170"/>
      <c r="HC9" s="169"/>
      <c r="HD9" s="163"/>
      <c r="HE9" s="163"/>
      <c r="HF9" s="163"/>
      <c r="HG9" s="163"/>
      <c r="HH9" s="168"/>
      <c r="HI9" s="171"/>
      <c r="HJ9" s="170"/>
      <c r="HK9" s="169"/>
      <c r="HL9" s="163"/>
      <c r="HM9" s="163"/>
      <c r="HN9" s="163"/>
      <c r="HO9" s="163"/>
      <c r="HP9" s="168"/>
      <c r="HQ9" s="171"/>
      <c r="HR9" s="170"/>
      <c r="HS9" s="169"/>
      <c r="HT9" s="163"/>
      <c r="HU9" s="163"/>
      <c r="HV9" s="163"/>
      <c r="HW9" s="163"/>
      <c r="HX9" s="168"/>
      <c r="HY9" s="171"/>
      <c r="HZ9" s="170"/>
      <c r="IA9" s="169"/>
      <c r="IB9" s="163"/>
      <c r="IC9" s="163"/>
      <c r="ID9" s="163"/>
      <c r="IE9" s="163"/>
      <c r="IF9" s="168"/>
      <c r="IG9" s="171"/>
      <c r="IH9" s="170"/>
      <c r="II9" s="169"/>
      <c r="IJ9" s="163"/>
      <c r="IK9" s="163"/>
      <c r="IL9" s="163"/>
      <c r="IM9" s="163"/>
      <c r="IN9" s="168"/>
      <c r="IO9" s="171"/>
      <c r="IP9" s="170"/>
      <c r="IQ9" s="169"/>
      <c r="IR9" s="163"/>
      <c r="IS9" s="163"/>
      <c r="IT9" s="163"/>
      <c r="IU9" s="163"/>
      <c r="IV9" s="168"/>
    </row>
    <row r="10" spans="1:256" ht="39" customHeight="1" x14ac:dyDescent="0.2">
      <c r="A10" s="171" t="s">
        <v>1</v>
      </c>
      <c r="B10" s="175" t="s">
        <v>164</v>
      </c>
      <c r="C10" s="174" t="s">
        <v>101</v>
      </c>
      <c r="D10" s="163">
        <v>16810</v>
      </c>
      <c r="E10" s="163"/>
      <c r="F10" s="163"/>
      <c r="G10" s="163"/>
      <c r="H10" s="142" t="s">
        <v>163</v>
      </c>
      <c r="I10" s="173"/>
      <c r="J10" s="172"/>
      <c r="K10" s="169"/>
      <c r="L10" s="163"/>
      <c r="M10" s="163"/>
      <c r="N10" s="163"/>
      <c r="O10" s="163"/>
      <c r="P10" s="168"/>
      <c r="Q10" s="171"/>
      <c r="R10" s="170"/>
      <c r="S10" s="169"/>
      <c r="T10" s="163"/>
      <c r="U10" s="163"/>
      <c r="V10" s="163"/>
      <c r="W10" s="163"/>
      <c r="X10" s="168"/>
      <c r="Y10" s="171"/>
      <c r="Z10" s="170"/>
      <c r="AA10" s="169"/>
      <c r="AB10" s="163"/>
      <c r="AC10" s="163"/>
      <c r="AD10" s="163"/>
      <c r="AE10" s="163"/>
      <c r="AF10" s="168"/>
      <c r="AG10" s="171"/>
      <c r="AH10" s="170"/>
      <c r="AI10" s="169"/>
      <c r="AJ10" s="163"/>
      <c r="AK10" s="163"/>
      <c r="AL10" s="163"/>
      <c r="AM10" s="163"/>
      <c r="AN10" s="168"/>
      <c r="AO10" s="171"/>
      <c r="AP10" s="170"/>
      <c r="AQ10" s="169"/>
      <c r="AR10" s="163"/>
      <c r="AS10" s="163"/>
      <c r="AT10" s="163"/>
      <c r="AU10" s="163"/>
      <c r="AV10" s="168"/>
      <c r="AW10" s="171"/>
      <c r="AX10" s="170"/>
      <c r="AY10" s="169"/>
      <c r="AZ10" s="163"/>
      <c r="BA10" s="163"/>
      <c r="BB10" s="163"/>
      <c r="BC10" s="163"/>
      <c r="BD10" s="168"/>
      <c r="BE10" s="171"/>
      <c r="BF10" s="170"/>
      <c r="BG10" s="169"/>
      <c r="BH10" s="163"/>
      <c r="BI10" s="163"/>
      <c r="BJ10" s="163"/>
      <c r="BK10" s="163"/>
      <c r="BL10" s="168"/>
      <c r="BM10" s="171"/>
      <c r="BN10" s="170"/>
      <c r="BO10" s="169"/>
      <c r="BP10" s="163"/>
      <c r="BQ10" s="163"/>
      <c r="BR10" s="163"/>
      <c r="BS10" s="163"/>
      <c r="BT10" s="168"/>
      <c r="BU10" s="171"/>
      <c r="BV10" s="170"/>
      <c r="BW10" s="169"/>
      <c r="BX10" s="163"/>
      <c r="BY10" s="163"/>
      <c r="BZ10" s="163"/>
      <c r="CA10" s="163"/>
      <c r="CB10" s="168"/>
      <c r="CC10" s="171"/>
      <c r="CD10" s="170"/>
      <c r="CE10" s="169"/>
      <c r="CF10" s="163"/>
      <c r="CG10" s="163"/>
      <c r="CH10" s="163"/>
      <c r="CI10" s="163"/>
      <c r="CJ10" s="168"/>
      <c r="CK10" s="171"/>
      <c r="CL10" s="170"/>
      <c r="CM10" s="169"/>
      <c r="CN10" s="163"/>
      <c r="CO10" s="163"/>
      <c r="CP10" s="163"/>
      <c r="CQ10" s="163"/>
      <c r="CR10" s="168"/>
      <c r="CS10" s="171"/>
      <c r="CT10" s="170"/>
      <c r="CU10" s="169"/>
      <c r="CV10" s="163"/>
      <c r="CW10" s="163"/>
      <c r="CX10" s="163"/>
      <c r="CY10" s="163"/>
      <c r="CZ10" s="168"/>
      <c r="DA10" s="171"/>
      <c r="DB10" s="170"/>
      <c r="DC10" s="169"/>
      <c r="DD10" s="163"/>
      <c r="DE10" s="163"/>
      <c r="DF10" s="163"/>
      <c r="DG10" s="163"/>
      <c r="DH10" s="168"/>
      <c r="DI10" s="171"/>
      <c r="DJ10" s="170"/>
      <c r="DK10" s="169"/>
      <c r="DL10" s="163"/>
      <c r="DM10" s="163"/>
      <c r="DN10" s="163"/>
      <c r="DO10" s="163"/>
      <c r="DP10" s="168"/>
      <c r="DQ10" s="171"/>
      <c r="DR10" s="170"/>
      <c r="DS10" s="169"/>
      <c r="DT10" s="163"/>
      <c r="DU10" s="163"/>
      <c r="DV10" s="163"/>
      <c r="DW10" s="163"/>
      <c r="DX10" s="168"/>
      <c r="DY10" s="171"/>
      <c r="DZ10" s="170"/>
      <c r="EA10" s="169"/>
      <c r="EB10" s="163"/>
      <c r="EC10" s="163"/>
      <c r="ED10" s="163"/>
      <c r="EE10" s="163"/>
      <c r="EF10" s="168"/>
      <c r="EG10" s="171"/>
      <c r="EH10" s="170"/>
      <c r="EI10" s="169"/>
      <c r="EJ10" s="163"/>
      <c r="EK10" s="163"/>
      <c r="EL10" s="163"/>
      <c r="EM10" s="163"/>
      <c r="EN10" s="168"/>
      <c r="EO10" s="171"/>
      <c r="EP10" s="170"/>
      <c r="EQ10" s="169"/>
      <c r="ER10" s="163"/>
      <c r="ES10" s="163"/>
      <c r="ET10" s="163"/>
      <c r="EU10" s="163"/>
      <c r="EV10" s="168"/>
      <c r="EW10" s="171"/>
      <c r="EX10" s="170"/>
      <c r="EY10" s="169"/>
      <c r="EZ10" s="163"/>
      <c r="FA10" s="163"/>
      <c r="FB10" s="163"/>
      <c r="FC10" s="163"/>
      <c r="FD10" s="168"/>
      <c r="FE10" s="171"/>
      <c r="FF10" s="170"/>
      <c r="FG10" s="169"/>
      <c r="FH10" s="163"/>
      <c r="FI10" s="163"/>
      <c r="FJ10" s="163"/>
      <c r="FK10" s="163"/>
      <c r="FL10" s="168"/>
      <c r="FM10" s="171"/>
      <c r="FN10" s="170"/>
      <c r="FO10" s="169"/>
      <c r="FP10" s="163"/>
      <c r="FQ10" s="163"/>
      <c r="FR10" s="163"/>
      <c r="FS10" s="163"/>
      <c r="FT10" s="168"/>
      <c r="FU10" s="171"/>
      <c r="FV10" s="170"/>
      <c r="FW10" s="169"/>
      <c r="FX10" s="163"/>
      <c r="FY10" s="163"/>
      <c r="FZ10" s="163"/>
      <c r="GA10" s="163"/>
      <c r="GB10" s="168"/>
      <c r="GC10" s="171"/>
      <c r="GD10" s="170"/>
      <c r="GE10" s="169"/>
      <c r="GF10" s="163"/>
      <c r="GG10" s="163"/>
      <c r="GH10" s="163"/>
      <c r="GI10" s="163"/>
      <c r="GJ10" s="168"/>
      <c r="GK10" s="171"/>
      <c r="GL10" s="170"/>
      <c r="GM10" s="169"/>
      <c r="GN10" s="163"/>
      <c r="GO10" s="163"/>
      <c r="GP10" s="163"/>
      <c r="GQ10" s="163"/>
      <c r="GR10" s="168"/>
      <c r="GS10" s="171"/>
      <c r="GT10" s="170"/>
      <c r="GU10" s="169"/>
      <c r="GV10" s="163"/>
      <c r="GW10" s="163"/>
      <c r="GX10" s="163"/>
      <c r="GY10" s="163"/>
      <c r="GZ10" s="168"/>
      <c r="HA10" s="171"/>
      <c r="HB10" s="170"/>
      <c r="HC10" s="169"/>
      <c r="HD10" s="163"/>
      <c r="HE10" s="163"/>
      <c r="HF10" s="163"/>
      <c r="HG10" s="163"/>
      <c r="HH10" s="168"/>
      <c r="HI10" s="171"/>
      <c r="HJ10" s="170"/>
      <c r="HK10" s="169"/>
      <c r="HL10" s="163"/>
      <c r="HM10" s="163"/>
      <c r="HN10" s="163"/>
      <c r="HO10" s="163"/>
      <c r="HP10" s="168"/>
      <c r="HQ10" s="171"/>
      <c r="HR10" s="170"/>
      <c r="HS10" s="169"/>
      <c r="HT10" s="163"/>
      <c r="HU10" s="163"/>
      <c r="HV10" s="163"/>
      <c r="HW10" s="163"/>
      <c r="HX10" s="168"/>
      <c r="HY10" s="171"/>
      <c r="HZ10" s="170"/>
      <c r="IA10" s="169"/>
      <c r="IB10" s="163"/>
      <c r="IC10" s="163"/>
      <c r="ID10" s="163"/>
      <c r="IE10" s="163"/>
      <c r="IF10" s="168"/>
      <c r="IG10" s="171"/>
      <c r="IH10" s="170"/>
      <c r="II10" s="169"/>
      <c r="IJ10" s="163"/>
      <c r="IK10" s="163"/>
      <c r="IL10" s="163"/>
      <c r="IM10" s="163"/>
      <c r="IN10" s="168"/>
      <c r="IO10" s="171"/>
      <c r="IP10" s="170"/>
      <c r="IQ10" s="169"/>
      <c r="IR10" s="163"/>
      <c r="IS10" s="163"/>
      <c r="IT10" s="163"/>
      <c r="IU10" s="163"/>
      <c r="IV10" s="168"/>
    </row>
    <row r="11" spans="1:256" ht="39" customHeight="1" x14ac:dyDescent="0.2">
      <c r="A11" s="171" t="s">
        <v>1</v>
      </c>
      <c r="B11" s="175" t="s">
        <v>5</v>
      </c>
      <c r="C11" s="174" t="s">
        <v>124</v>
      </c>
      <c r="D11" s="163">
        <v>5144.45</v>
      </c>
      <c r="E11" s="163"/>
      <c r="F11" s="163"/>
      <c r="G11" s="163"/>
      <c r="H11" s="142" t="s">
        <v>162</v>
      </c>
      <c r="I11" s="173"/>
      <c r="J11" s="172"/>
      <c r="K11" s="169"/>
      <c r="L11" s="163"/>
      <c r="M11" s="163"/>
      <c r="N11" s="163"/>
      <c r="O11" s="163"/>
      <c r="P11" s="168"/>
      <c r="Q11" s="171"/>
      <c r="R11" s="170"/>
      <c r="S11" s="169"/>
      <c r="T11" s="163"/>
      <c r="U11" s="163"/>
      <c r="V11" s="163"/>
      <c r="W11" s="163"/>
      <c r="X11" s="168"/>
      <c r="Y11" s="171"/>
      <c r="Z11" s="170"/>
      <c r="AA11" s="169"/>
      <c r="AB11" s="163"/>
      <c r="AC11" s="163"/>
      <c r="AD11" s="163"/>
      <c r="AE11" s="163"/>
      <c r="AF11" s="168"/>
      <c r="AG11" s="171"/>
      <c r="AH11" s="170"/>
      <c r="AI11" s="169"/>
      <c r="AJ11" s="163"/>
      <c r="AK11" s="163"/>
      <c r="AL11" s="163"/>
      <c r="AM11" s="163"/>
      <c r="AN11" s="168"/>
      <c r="AO11" s="171"/>
      <c r="AP11" s="170"/>
      <c r="AQ11" s="169"/>
      <c r="AR11" s="163"/>
      <c r="AS11" s="163"/>
      <c r="AT11" s="163"/>
      <c r="AU11" s="163"/>
      <c r="AV11" s="168"/>
      <c r="AW11" s="171"/>
      <c r="AX11" s="170"/>
      <c r="AY11" s="169"/>
      <c r="AZ11" s="163"/>
      <c r="BA11" s="163"/>
      <c r="BB11" s="163"/>
      <c r="BC11" s="163"/>
      <c r="BD11" s="168"/>
      <c r="BE11" s="171"/>
      <c r="BF11" s="170"/>
      <c r="BG11" s="169"/>
      <c r="BH11" s="163"/>
      <c r="BI11" s="163"/>
      <c r="BJ11" s="163"/>
      <c r="BK11" s="163"/>
      <c r="BL11" s="168"/>
      <c r="BM11" s="171"/>
      <c r="BN11" s="170"/>
      <c r="BO11" s="169"/>
      <c r="BP11" s="163"/>
      <c r="BQ11" s="163"/>
      <c r="BR11" s="163"/>
      <c r="BS11" s="163"/>
      <c r="BT11" s="168"/>
      <c r="BU11" s="171"/>
      <c r="BV11" s="170"/>
      <c r="BW11" s="169"/>
      <c r="BX11" s="163"/>
      <c r="BY11" s="163"/>
      <c r="BZ11" s="163"/>
      <c r="CA11" s="163"/>
      <c r="CB11" s="168"/>
      <c r="CC11" s="171"/>
      <c r="CD11" s="170"/>
      <c r="CE11" s="169"/>
      <c r="CF11" s="163"/>
      <c r="CG11" s="163"/>
      <c r="CH11" s="163"/>
      <c r="CI11" s="163"/>
      <c r="CJ11" s="168"/>
      <c r="CK11" s="171"/>
      <c r="CL11" s="170"/>
      <c r="CM11" s="169"/>
      <c r="CN11" s="163"/>
      <c r="CO11" s="163"/>
      <c r="CP11" s="163"/>
      <c r="CQ11" s="163"/>
      <c r="CR11" s="168"/>
      <c r="CS11" s="171"/>
      <c r="CT11" s="170"/>
      <c r="CU11" s="169"/>
      <c r="CV11" s="163"/>
      <c r="CW11" s="163"/>
      <c r="CX11" s="163"/>
      <c r="CY11" s="163"/>
      <c r="CZ11" s="168"/>
      <c r="DA11" s="171"/>
      <c r="DB11" s="170"/>
      <c r="DC11" s="169"/>
      <c r="DD11" s="163"/>
      <c r="DE11" s="163"/>
      <c r="DF11" s="163"/>
      <c r="DG11" s="163"/>
      <c r="DH11" s="168"/>
      <c r="DI11" s="171"/>
      <c r="DJ11" s="170"/>
      <c r="DK11" s="169"/>
      <c r="DL11" s="163"/>
      <c r="DM11" s="163"/>
      <c r="DN11" s="163"/>
      <c r="DO11" s="163"/>
      <c r="DP11" s="168"/>
      <c r="DQ11" s="171"/>
      <c r="DR11" s="170"/>
      <c r="DS11" s="169"/>
      <c r="DT11" s="163"/>
      <c r="DU11" s="163"/>
      <c r="DV11" s="163"/>
      <c r="DW11" s="163"/>
      <c r="DX11" s="168"/>
      <c r="DY11" s="171"/>
      <c r="DZ11" s="170"/>
      <c r="EA11" s="169"/>
      <c r="EB11" s="163"/>
      <c r="EC11" s="163"/>
      <c r="ED11" s="163"/>
      <c r="EE11" s="163"/>
      <c r="EF11" s="168"/>
      <c r="EG11" s="171"/>
      <c r="EH11" s="170"/>
      <c r="EI11" s="169"/>
      <c r="EJ11" s="163"/>
      <c r="EK11" s="163"/>
      <c r="EL11" s="163"/>
      <c r="EM11" s="163"/>
      <c r="EN11" s="168"/>
      <c r="EO11" s="171"/>
      <c r="EP11" s="170"/>
      <c r="EQ11" s="169"/>
      <c r="ER11" s="163"/>
      <c r="ES11" s="163"/>
      <c r="ET11" s="163"/>
      <c r="EU11" s="163"/>
      <c r="EV11" s="168"/>
      <c r="EW11" s="171"/>
      <c r="EX11" s="170"/>
      <c r="EY11" s="169"/>
      <c r="EZ11" s="163"/>
      <c r="FA11" s="163"/>
      <c r="FB11" s="163"/>
      <c r="FC11" s="163"/>
      <c r="FD11" s="168"/>
      <c r="FE11" s="171"/>
      <c r="FF11" s="170"/>
      <c r="FG11" s="169"/>
      <c r="FH11" s="163"/>
      <c r="FI11" s="163"/>
      <c r="FJ11" s="163"/>
      <c r="FK11" s="163"/>
      <c r="FL11" s="168"/>
      <c r="FM11" s="171"/>
      <c r="FN11" s="170"/>
      <c r="FO11" s="169"/>
      <c r="FP11" s="163"/>
      <c r="FQ11" s="163"/>
      <c r="FR11" s="163"/>
      <c r="FS11" s="163"/>
      <c r="FT11" s="168"/>
      <c r="FU11" s="171"/>
      <c r="FV11" s="170"/>
      <c r="FW11" s="169"/>
      <c r="FX11" s="163"/>
      <c r="FY11" s="163"/>
      <c r="FZ11" s="163"/>
      <c r="GA11" s="163"/>
      <c r="GB11" s="168"/>
      <c r="GC11" s="171"/>
      <c r="GD11" s="170"/>
      <c r="GE11" s="169"/>
      <c r="GF11" s="163"/>
      <c r="GG11" s="163"/>
      <c r="GH11" s="163"/>
      <c r="GI11" s="163"/>
      <c r="GJ11" s="168"/>
      <c r="GK11" s="171"/>
      <c r="GL11" s="170"/>
      <c r="GM11" s="169"/>
      <c r="GN11" s="163"/>
      <c r="GO11" s="163"/>
      <c r="GP11" s="163"/>
      <c r="GQ11" s="163"/>
      <c r="GR11" s="168"/>
      <c r="GS11" s="171"/>
      <c r="GT11" s="170"/>
      <c r="GU11" s="169"/>
      <c r="GV11" s="163"/>
      <c r="GW11" s="163"/>
      <c r="GX11" s="163"/>
      <c r="GY11" s="163"/>
      <c r="GZ11" s="168"/>
      <c r="HA11" s="171"/>
      <c r="HB11" s="170"/>
      <c r="HC11" s="169"/>
      <c r="HD11" s="163"/>
      <c r="HE11" s="163"/>
      <c r="HF11" s="163"/>
      <c r="HG11" s="163"/>
      <c r="HH11" s="168"/>
      <c r="HI11" s="171"/>
      <c r="HJ11" s="170"/>
      <c r="HK11" s="169"/>
      <c r="HL11" s="163"/>
      <c r="HM11" s="163"/>
      <c r="HN11" s="163"/>
      <c r="HO11" s="163"/>
      <c r="HP11" s="168"/>
      <c r="HQ11" s="171"/>
      <c r="HR11" s="170"/>
      <c r="HS11" s="169"/>
      <c r="HT11" s="163"/>
      <c r="HU11" s="163"/>
      <c r="HV11" s="163"/>
      <c r="HW11" s="163"/>
      <c r="HX11" s="168"/>
      <c r="HY11" s="171"/>
      <c r="HZ11" s="170"/>
      <c r="IA11" s="169"/>
      <c r="IB11" s="163"/>
      <c r="IC11" s="163"/>
      <c r="ID11" s="163"/>
      <c r="IE11" s="163"/>
      <c r="IF11" s="168"/>
      <c r="IG11" s="171"/>
      <c r="IH11" s="170"/>
      <c r="II11" s="169"/>
      <c r="IJ11" s="163"/>
      <c r="IK11" s="163"/>
      <c r="IL11" s="163"/>
      <c r="IM11" s="163"/>
      <c r="IN11" s="168"/>
      <c r="IO11" s="171"/>
      <c r="IP11" s="170"/>
      <c r="IQ11" s="169"/>
      <c r="IR11" s="163"/>
      <c r="IS11" s="163"/>
      <c r="IT11" s="163"/>
      <c r="IU11" s="163"/>
      <c r="IV11" s="168"/>
    </row>
    <row r="12" spans="1:256" ht="31.5" customHeight="1" x14ac:dyDescent="0.2">
      <c r="A12" s="171" t="s">
        <v>1</v>
      </c>
      <c r="B12" s="175" t="s">
        <v>154</v>
      </c>
      <c r="C12" s="174" t="s">
        <v>153</v>
      </c>
      <c r="D12" s="163">
        <v>15000</v>
      </c>
      <c r="E12" s="163"/>
      <c r="F12" s="163"/>
      <c r="G12" s="163"/>
      <c r="H12" s="142" t="s">
        <v>161</v>
      </c>
      <c r="I12" s="173"/>
      <c r="J12" s="172"/>
      <c r="K12" s="169"/>
      <c r="L12" s="163"/>
      <c r="M12" s="163"/>
      <c r="N12" s="163"/>
      <c r="O12" s="163"/>
      <c r="P12" s="168"/>
      <c r="Q12" s="171"/>
      <c r="R12" s="170"/>
      <c r="S12" s="169"/>
      <c r="T12" s="163"/>
      <c r="U12" s="163"/>
      <c r="V12" s="163"/>
      <c r="W12" s="163"/>
      <c r="X12" s="168"/>
      <c r="Y12" s="171"/>
      <c r="Z12" s="170"/>
      <c r="AA12" s="169"/>
      <c r="AB12" s="163"/>
      <c r="AC12" s="163"/>
      <c r="AD12" s="163"/>
      <c r="AE12" s="163"/>
      <c r="AF12" s="168"/>
      <c r="AG12" s="171"/>
      <c r="AH12" s="170"/>
      <c r="AI12" s="169"/>
      <c r="AJ12" s="163"/>
      <c r="AK12" s="163"/>
      <c r="AL12" s="163"/>
      <c r="AM12" s="163"/>
      <c r="AN12" s="168"/>
      <c r="AO12" s="171"/>
      <c r="AP12" s="170"/>
      <c r="AQ12" s="169"/>
      <c r="AR12" s="163"/>
      <c r="AS12" s="163"/>
      <c r="AT12" s="163"/>
      <c r="AU12" s="163"/>
      <c r="AV12" s="168"/>
      <c r="AW12" s="171"/>
      <c r="AX12" s="170"/>
      <c r="AY12" s="169"/>
      <c r="AZ12" s="163"/>
      <c r="BA12" s="163"/>
      <c r="BB12" s="163"/>
      <c r="BC12" s="163"/>
      <c r="BD12" s="168"/>
      <c r="BE12" s="171"/>
      <c r="BF12" s="170"/>
      <c r="BG12" s="169"/>
      <c r="BH12" s="163"/>
      <c r="BI12" s="163"/>
      <c r="BJ12" s="163"/>
      <c r="BK12" s="163"/>
      <c r="BL12" s="168"/>
      <c r="BM12" s="171"/>
      <c r="BN12" s="170"/>
      <c r="BO12" s="169"/>
      <c r="BP12" s="163"/>
      <c r="BQ12" s="163"/>
      <c r="BR12" s="163"/>
      <c r="BS12" s="163"/>
      <c r="BT12" s="168"/>
      <c r="BU12" s="171"/>
      <c r="BV12" s="170"/>
      <c r="BW12" s="169"/>
      <c r="BX12" s="163"/>
      <c r="BY12" s="163"/>
      <c r="BZ12" s="163"/>
      <c r="CA12" s="163"/>
      <c r="CB12" s="168"/>
      <c r="CC12" s="171"/>
      <c r="CD12" s="170"/>
      <c r="CE12" s="169"/>
      <c r="CF12" s="163"/>
      <c r="CG12" s="163"/>
      <c r="CH12" s="163"/>
      <c r="CI12" s="163"/>
      <c r="CJ12" s="168"/>
      <c r="CK12" s="171"/>
      <c r="CL12" s="170"/>
      <c r="CM12" s="169"/>
      <c r="CN12" s="163"/>
      <c r="CO12" s="163"/>
      <c r="CP12" s="163"/>
      <c r="CQ12" s="163"/>
      <c r="CR12" s="168"/>
      <c r="CS12" s="171"/>
      <c r="CT12" s="170"/>
      <c r="CU12" s="169"/>
      <c r="CV12" s="163"/>
      <c r="CW12" s="163"/>
      <c r="CX12" s="163"/>
      <c r="CY12" s="163"/>
      <c r="CZ12" s="168"/>
      <c r="DA12" s="171"/>
      <c r="DB12" s="170"/>
      <c r="DC12" s="169"/>
      <c r="DD12" s="163"/>
      <c r="DE12" s="163"/>
      <c r="DF12" s="163"/>
      <c r="DG12" s="163"/>
      <c r="DH12" s="168"/>
      <c r="DI12" s="171"/>
      <c r="DJ12" s="170"/>
      <c r="DK12" s="169"/>
      <c r="DL12" s="163"/>
      <c r="DM12" s="163"/>
      <c r="DN12" s="163"/>
      <c r="DO12" s="163"/>
      <c r="DP12" s="168"/>
      <c r="DQ12" s="171"/>
      <c r="DR12" s="170"/>
      <c r="DS12" s="169"/>
      <c r="DT12" s="163"/>
      <c r="DU12" s="163"/>
      <c r="DV12" s="163"/>
      <c r="DW12" s="163"/>
      <c r="DX12" s="168"/>
      <c r="DY12" s="171"/>
      <c r="DZ12" s="170"/>
      <c r="EA12" s="169"/>
      <c r="EB12" s="163"/>
      <c r="EC12" s="163"/>
      <c r="ED12" s="163"/>
      <c r="EE12" s="163"/>
      <c r="EF12" s="168"/>
      <c r="EG12" s="171"/>
      <c r="EH12" s="170"/>
      <c r="EI12" s="169"/>
      <c r="EJ12" s="163"/>
      <c r="EK12" s="163"/>
      <c r="EL12" s="163"/>
      <c r="EM12" s="163"/>
      <c r="EN12" s="168"/>
      <c r="EO12" s="171"/>
      <c r="EP12" s="170"/>
      <c r="EQ12" s="169"/>
      <c r="ER12" s="163"/>
      <c r="ES12" s="163"/>
      <c r="ET12" s="163"/>
      <c r="EU12" s="163"/>
      <c r="EV12" s="168"/>
      <c r="EW12" s="171"/>
      <c r="EX12" s="170"/>
      <c r="EY12" s="169"/>
      <c r="EZ12" s="163"/>
      <c r="FA12" s="163"/>
      <c r="FB12" s="163"/>
      <c r="FC12" s="163"/>
      <c r="FD12" s="168"/>
      <c r="FE12" s="171"/>
      <c r="FF12" s="170"/>
      <c r="FG12" s="169"/>
      <c r="FH12" s="163"/>
      <c r="FI12" s="163"/>
      <c r="FJ12" s="163"/>
      <c r="FK12" s="163"/>
      <c r="FL12" s="168"/>
      <c r="FM12" s="171"/>
      <c r="FN12" s="170"/>
      <c r="FO12" s="169"/>
      <c r="FP12" s="163"/>
      <c r="FQ12" s="163"/>
      <c r="FR12" s="163"/>
      <c r="FS12" s="163"/>
      <c r="FT12" s="168"/>
      <c r="FU12" s="171"/>
      <c r="FV12" s="170"/>
      <c r="FW12" s="169"/>
      <c r="FX12" s="163"/>
      <c r="FY12" s="163"/>
      <c r="FZ12" s="163"/>
      <c r="GA12" s="163"/>
      <c r="GB12" s="168"/>
      <c r="GC12" s="171"/>
      <c r="GD12" s="170"/>
      <c r="GE12" s="169"/>
      <c r="GF12" s="163"/>
      <c r="GG12" s="163"/>
      <c r="GH12" s="163"/>
      <c r="GI12" s="163"/>
      <c r="GJ12" s="168"/>
      <c r="GK12" s="171"/>
      <c r="GL12" s="170"/>
      <c r="GM12" s="169"/>
      <c r="GN12" s="163"/>
      <c r="GO12" s="163"/>
      <c r="GP12" s="163"/>
      <c r="GQ12" s="163"/>
      <c r="GR12" s="168"/>
      <c r="GS12" s="171"/>
      <c r="GT12" s="170"/>
      <c r="GU12" s="169"/>
      <c r="GV12" s="163"/>
      <c r="GW12" s="163"/>
      <c r="GX12" s="163"/>
      <c r="GY12" s="163"/>
      <c r="GZ12" s="168"/>
      <c r="HA12" s="171"/>
      <c r="HB12" s="170"/>
      <c r="HC12" s="169"/>
      <c r="HD12" s="163"/>
      <c r="HE12" s="163"/>
      <c r="HF12" s="163"/>
      <c r="HG12" s="163"/>
      <c r="HH12" s="168"/>
      <c r="HI12" s="171"/>
      <c r="HJ12" s="170"/>
      <c r="HK12" s="169"/>
      <c r="HL12" s="163"/>
      <c r="HM12" s="163"/>
      <c r="HN12" s="163"/>
      <c r="HO12" s="163"/>
      <c r="HP12" s="168"/>
      <c r="HQ12" s="171"/>
      <c r="HR12" s="170"/>
      <c r="HS12" s="169"/>
      <c r="HT12" s="163"/>
      <c r="HU12" s="163"/>
      <c r="HV12" s="163"/>
      <c r="HW12" s="163"/>
      <c r="HX12" s="168"/>
      <c r="HY12" s="171"/>
      <c r="HZ12" s="170"/>
      <c r="IA12" s="169"/>
      <c r="IB12" s="163"/>
      <c r="IC12" s="163"/>
      <c r="ID12" s="163"/>
      <c r="IE12" s="163"/>
      <c r="IF12" s="168"/>
      <c r="IG12" s="171"/>
      <c r="IH12" s="170"/>
      <c r="II12" s="169"/>
      <c r="IJ12" s="163"/>
      <c r="IK12" s="163"/>
      <c r="IL12" s="163"/>
      <c r="IM12" s="163"/>
      <c r="IN12" s="168"/>
      <c r="IO12" s="171"/>
      <c r="IP12" s="170"/>
      <c r="IQ12" s="169"/>
      <c r="IR12" s="163"/>
      <c r="IS12" s="163"/>
      <c r="IT12" s="163"/>
      <c r="IU12" s="163"/>
      <c r="IV12" s="168"/>
    </row>
    <row r="13" spans="1:256" ht="37.5" customHeight="1" x14ac:dyDescent="0.2">
      <c r="A13" s="171" t="s">
        <v>1</v>
      </c>
      <c r="B13" s="175" t="s">
        <v>154</v>
      </c>
      <c r="C13" s="174" t="s">
        <v>153</v>
      </c>
      <c r="D13" s="163">
        <v>680</v>
      </c>
      <c r="E13" s="163"/>
      <c r="F13" s="163"/>
      <c r="G13" s="163"/>
      <c r="H13" s="142" t="s">
        <v>160</v>
      </c>
      <c r="I13" s="173"/>
      <c r="J13" s="172"/>
      <c r="K13" s="169"/>
      <c r="L13" s="163"/>
      <c r="M13" s="163"/>
      <c r="N13" s="163"/>
      <c r="O13" s="163"/>
      <c r="P13" s="168"/>
      <c r="Q13" s="171"/>
      <c r="R13" s="170"/>
      <c r="S13" s="169"/>
      <c r="T13" s="163"/>
      <c r="U13" s="163"/>
      <c r="V13" s="163"/>
      <c r="W13" s="163"/>
      <c r="X13" s="168"/>
      <c r="Y13" s="171"/>
      <c r="Z13" s="170"/>
      <c r="AA13" s="169"/>
      <c r="AB13" s="163"/>
      <c r="AC13" s="163"/>
      <c r="AD13" s="163"/>
      <c r="AE13" s="163"/>
      <c r="AF13" s="168"/>
      <c r="AG13" s="171"/>
      <c r="AH13" s="170"/>
      <c r="AI13" s="169"/>
      <c r="AJ13" s="163"/>
      <c r="AK13" s="163"/>
      <c r="AL13" s="163"/>
      <c r="AM13" s="163"/>
      <c r="AN13" s="168"/>
      <c r="AO13" s="171"/>
      <c r="AP13" s="170"/>
      <c r="AQ13" s="169"/>
      <c r="AR13" s="163"/>
      <c r="AS13" s="163"/>
      <c r="AT13" s="163"/>
      <c r="AU13" s="163"/>
      <c r="AV13" s="168"/>
      <c r="AW13" s="171"/>
      <c r="AX13" s="170"/>
      <c r="AY13" s="169"/>
      <c r="AZ13" s="163"/>
      <c r="BA13" s="163"/>
      <c r="BB13" s="163"/>
      <c r="BC13" s="163"/>
      <c r="BD13" s="168"/>
      <c r="BE13" s="171"/>
      <c r="BF13" s="170"/>
      <c r="BG13" s="169"/>
      <c r="BH13" s="163"/>
      <c r="BI13" s="163"/>
      <c r="BJ13" s="163"/>
      <c r="BK13" s="163"/>
      <c r="BL13" s="168"/>
      <c r="BM13" s="171"/>
      <c r="BN13" s="170"/>
      <c r="BO13" s="169"/>
      <c r="BP13" s="163"/>
      <c r="BQ13" s="163"/>
      <c r="BR13" s="163"/>
      <c r="BS13" s="163"/>
      <c r="BT13" s="168"/>
      <c r="BU13" s="171"/>
      <c r="BV13" s="170"/>
      <c r="BW13" s="169"/>
      <c r="BX13" s="163"/>
      <c r="BY13" s="163"/>
      <c r="BZ13" s="163"/>
      <c r="CA13" s="163"/>
      <c r="CB13" s="168"/>
      <c r="CC13" s="171"/>
      <c r="CD13" s="170"/>
      <c r="CE13" s="169"/>
      <c r="CF13" s="163"/>
      <c r="CG13" s="163"/>
      <c r="CH13" s="163"/>
      <c r="CI13" s="163"/>
      <c r="CJ13" s="168"/>
      <c r="CK13" s="171"/>
      <c r="CL13" s="170"/>
      <c r="CM13" s="169"/>
      <c r="CN13" s="163"/>
      <c r="CO13" s="163"/>
      <c r="CP13" s="163"/>
      <c r="CQ13" s="163"/>
      <c r="CR13" s="168"/>
      <c r="CS13" s="171"/>
      <c r="CT13" s="170"/>
      <c r="CU13" s="169"/>
      <c r="CV13" s="163"/>
      <c r="CW13" s="163"/>
      <c r="CX13" s="163"/>
      <c r="CY13" s="163"/>
      <c r="CZ13" s="168"/>
      <c r="DA13" s="171"/>
      <c r="DB13" s="170"/>
      <c r="DC13" s="169"/>
      <c r="DD13" s="163"/>
      <c r="DE13" s="163"/>
      <c r="DF13" s="163"/>
      <c r="DG13" s="163"/>
      <c r="DH13" s="168"/>
      <c r="DI13" s="171"/>
      <c r="DJ13" s="170"/>
      <c r="DK13" s="169"/>
      <c r="DL13" s="163"/>
      <c r="DM13" s="163"/>
      <c r="DN13" s="163"/>
      <c r="DO13" s="163"/>
      <c r="DP13" s="168"/>
      <c r="DQ13" s="171"/>
      <c r="DR13" s="170"/>
      <c r="DS13" s="169"/>
      <c r="DT13" s="163"/>
      <c r="DU13" s="163"/>
      <c r="DV13" s="163"/>
      <c r="DW13" s="163"/>
      <c r="DX13" s="168"/>
      <c r="DY13" s="171"/>
      <c r="DZ13" s="170"/>
      <c r="EA13" s="169"/>
      <c r="EB13" s="163"/>
      <c r="EC13" s="163"/>
      <c r="ED13" s="163"/>
      <c r="EE13" s="163"/>
      <c r="EF13" s="168"/>
      <c r="EG13" s="171"/>
      <c r="EH13" s="170"/>
      <c r="EI13" s="169"/>
      <c r="EJ13" s="163"/>
      <c r="EK13" s="163"/>
      <c r="EL13" s="163"/>
      <c r="EM13" s="163"/>
      <c r="EN13" s="168"/>
      <c r="EO13" s="171"/>
      <c r="EP13" s="170"/>
      <c r="EQ13" s="169"/>
      <c r="ER13" s="163"/>
      <c r="ES13" s="163"/>
      <c r="ET13" s="163"/>
      <c r="EU13" s="163"/>
      <c r="EV13" s="168"/>
      <c r="EW13" s="171"/>
      <c r="EX13" s="170"/>
      <c r="EY13" s="169"/>
      <c r="EZ13" s="163"/>
      <c r="FA13" s="163"/>
      <c r="FB13" s="163"/>
      <c r="FC13" s="163"/>
      <c r="FD13" s="168"/>
      <c r="FE13" s="171"/>
      <c r="FF13" s="170"/>
      <c r="FG13" s="169"/>
      <c r="FH13" s="163"/>
      <c r="FI13" s="163"/>
      <c r="FJ13" s="163"/>
      <c r="FK13" s="163"/>
      <c r="FL13" s="168"/>
      <c r="FM13" s="171"/>
      <c r="FN13" s="170"/>
      <c r="FO13" s="169"/>
      <c r="FP13" s="163"/>
      <c r="FQ13" s="163"/>
      <c r="FR13" s="163"/>
      <c r="FS13" s="163"/>
      <c r="FT13" s="168"/>
      <c r="FU13" s="171"/>
      <c r="FV13" s="170"/>
      <c r="FW13" s="169"/>
      <c r="FX13" s="163"/>
      <c r="FY13" s="163"/>
      <c r="FZ13" s="163"/>
      <c r="GA13" s="163"/>
      <c r="GB13" s="168"/>
      <c r="GC13" s="171"/>
      <c r="GD13" s="170"/>
      <c r="GE13" s="169"/>
      <c r="GF13" s="163"/>
      <c r="GG13" s="163"/>
      <c r="GH13" s="163"/>
      <c r="GI13" s="163"/>
      <c r="GJ13" s="168"/>
      <c r="GK13" s="171"/>
      <c r="GL13" s="170"/>
      <c r="GM13" s="169"/>
      <c r="GN13" s="163"/>
      <c r="GO13" s="163"/>
      <c r="GP13" s="163"/>
      <c r="GQ13" s="163"/>
      <c r="GR13" s="168"/>
      <c r="GS13" s="171"/>
      <c r="GT13" s="170"/>
      <c r="GU13" s="169"/>
      <c r="GV13" s="163"/>
      <c r="GW13" s="163"/>
      <c r="GX13" s="163"/>
      <c r="GY13" s="163"/>
      <c r="GZ13" s="168"/>
      <c r="HA13" s="171"/>
      <c r="HB13" s="170"/>
      <c r="HC13" s="169"/>
      <c r="HD13" s="163"/>
      <c r="HE13" s="163"/>
      <c r="HF13" s="163"/>
      <c r="HG13" s="163"/>
      <c r="HH13" s="168"/>
      <c r="HI13" s="171"/>
      <c r="HJ13" s="170"/>
      <c r="HK13" s="169"/>
      <c r="HL13" s="163"/>
      <c r="HM13" s="163"/>
      <c r="HN13" s="163"/>
      <c r="HO13" s="163"/>
      <c r="HP13" s="168"/>
      <c r="HQ13" s="171"/>
      <c r="HR13" s="170"/>
      <c r="HS13" s="169"/>
      <c r="HT13" s="163"/>
      <c r="HU13" s="163"/>
      <c r="HV13" s="163"/>
      <c r="HW13" s="163"/>
      <c r="HX13" s="168"/>
      <c r="HY13" s="171"/>
      <c r="HZ13" s="170"/>
      <c r="IA13" s="169"/>
      <c r="IB13" s="163"/>
      <c r="IC13" s="163"/>
      <c r="ID13" s="163"/>
      <c r="IE13" s="163"/>
      <c r="IF13" s="168"/>
      <c r="IG13" s="171"/>
      <c r="IH13" s="170"/>
      <c r="II13" s="169"/>
      <c r="IJ13" s="163"/>
      <c r="IK13" s="163"/>
      <c r="IL13" s="163"/>
      <c r="IM13" s="163"/>
      <c r="IN13" s="168"/>
      <c r="IO13" s="171"/>
      <c r="IP13" s="170"/>
      <c r="IQ13" s="169"/>
      <c r="IR13" s="163"/>
      <c r="IS13" s="163"/>
      <c r="IT13" s="163"/>
      <c r="IU13" s="163"/>
      <c r="IV13" s="168"/>
    </row>
    <row r="14" spans="1:256" ht="37.5" customHeight="1" x14ac:dyDescent="0.2">
      <c r="A14" s="171" t="s">
        <v>1</v>
      </c>
      <c r="B14" s="175" t="s">
        <v>158</v>
      </c>
      <c r="C14" s="174" t="s">
        <v>157</v>
      </c>
      <c r="D14" s="163">
        <v>11322.56</v>
      </c>
      <c r="E14" s="163"/>
      <c r="F14" s="163"/>
      <c r="G14" s="163"/>
      <c r="H14" s="178" t="s">
        <v>159</v>
      </c>
      <c r="I14" s="173"/>
      <c r="J14" s="172"/>
      <c r="K14" s="169"/>
      <c r="L14" s="163"/>
      <c r="M14" s="163"/>
      <c r="N14" s="163"/>
      <c r="O14" s="163"/>
      <c r="P14" s="168"/>
      <c r="Q14" s="171"/>
      <c r="R14" s="170"/>
      <c r="S14" s="169"/>
      <c r="T14" s="163"/>
      <c r="U14" s="163"/>
      <c r="V14" s="163"/>
      <c r="W14" s="163"/>
      <c r="X14" s="168"/>
      <c r="Y14" s="171"/>
      <c r="Z14" s="170"/>
      <c r="AA14" s="169"/>
      <c r="AB14" s="163"/>
      <c r="AC14" s="163"/>
      <c r="AD14" s="163"/>
      <c r="AE14" s="163"/>
      <c r="AF14" s="168"/>
      <c r="AG14" s="171"/>
      <c r="AH14" s="170"/>
      <c r="AI14" s="169"/>
      <c r="AJ14" s="163"/>
      <c r="AK14" s="163"/>
      <c r="AL14" s="163"/>
      <c r="AM14" s="163"/>
      <c r="AN14" s="168"/>
      <c r="AO14" s="171"/>
      <c r="AP14" s="170"/>
      <c r="AQ14" s="169"/>
      <c r="AR14" s="163"/>
      <c r="AS14" s="163"/>
      <c r="AT14" s="163"/>
      <c r="AU14" s="163"/>
      <c r="AV14" s="168"/>
      <c r="AW14" s="171"/>
      <c r="AX14" s="170"/>
      <c r="AY14" s="169"/>
      <c r="AZ14" s="163"/>
      <c r="BA14" s="163"/>
      <c r="BB14" s="163"/>
      <c r="BC14" s="163"/>
      <c r="BD14" s="168"/>
      <c r="BE14" s="171"/>
      <c r="BF14" s="170"/>
      <c r="BG14" s="169"/>
      <c r="BH14" s="163"/>
      <c r="BI14" s="163"/>
      <c r="BJ14" s="163"/>
      <c r="BK14" s="163"/>
      <c r="BL14" s="168"/>
      <c r="BM14" s="171"/>
      <c r="BN14" s="170"/>
      <c r="BO14" s="169"/>
      <c r="BP14" s="163"/>
      <c r="BQ14" s="163"/>
      <c r="BR14" s="163"/>
      <c r="BS14" s="163"/>
      <c r="BT14" s="168"/>
      <c r="BU14" s="171"/>
      <c r="BV14" s="170"/>
      <c r="BW14" s="169"/>
      <c r="BX14" s="163"/>
      <c r="BY14" s="163"/>
      <c r="BZ14" s="163"/>
      <c r="CA14" s="163"/>
      <c r="CB14" s="168"/>
      <c r="CC14" s="171"/>
      <c r="CD14" s="170"/>
      <c r="CE14" s="169"/>
      <c r="CF14" s="163"/>
      <c r="CG14" s="163"/>
      <c r="CH14" s="163"/>
      <c r="CI14" s="163"/>
      <c r="CJ14" s="168"/>
      <c r="CK14" s="171"/>
      <c r="CL14" s="170"/>
      <c r="CM14" s="169"/>
      <c r="CN14" s="163"/>
      <c r="CO14" s="163"/>
      <c r="CP14" s="163"/>
      <c r="CQ14" s="163"/>
      <c r="CR14" s="168"/>
      <c r="CS14" s="171"/>
      <c r="CT14" s="170"/>
      <c r="CU14" s="169"/>
      <c r="CV14" s="163"/>
      <c r="CW14" s="163"/>
      <c r="CX14" s="163"/>
      <c r="CY14" s="163"/>
      <c r="CZ14" s="168"/>
      <c r="DA14" s="171"/>
      <c r="DB14" s="170"/>
      <c r="DC14" s="169"/>
      <c r="DD14" s="163"/>
      <c r="DE14" s="163"/>
      <c r="DF14" s="163"/>
      <c r="DG14" s="163"/>
      <c r="DH14" s="168"/>
      <c r="DI14" s="171"/>
      <c r="DJ14" s="170"/>
      <c r="DK14" s="169"/>
      <c r="DL14" s="163"/>
      <c r="DM14" s="163"/>
      <c r="DN14" s="163"/>
      <c r="DO14" s="163"/>
      <c r="DP14" s="168"/>
      <c r="DQ14" s="171"/>
      <c r="DR14" s="170"/>
      <c r="DS14" s="169"/>
      <c r="DT14" s="163"/>
      <c r="DU14" s="163"/>
      <c r="DV14" s="163"/>
      <c r="DW14" s="163"/>
      <c r="DX14" s="168"/>
      <c r="DY14" s="171"/>
      <c r="DZ14" s="170"/>
      <c r="EA14" s="169"/>
      <c r="EB14" s="163"/>
      <c r="EC14" s="163"/>
      <c r="ED14" s="163"/>
      <c r="EE14" s="163"/>
      <c r="EF14" s="168"/>
      <c r="EG14" s="171"/>
      <c r="EH14" s="170"/>
      <c r="EI14" s="169"/>
      <c r="EJ14" s="163"/>
      <c r="EK14" s="163"/>
      <c r="EL14" s="163"/>
      <c r="EM14" s="163"/>
      <c r="EN14" s="168"/>
      <c r="EO14" s="171"/>
      <c r="EP14" s="170"/>
      <c r="EQ14" s="169"/>
      <c r="ER14" s="163"/>
      <c r="ES14" s="163"/>
      <c r="ET14" s="163"/>
      <c r="EU14" s="163"/>
      <c r="EV14" s="168"/>
      <c r="EW14" s="171"/>
      <c r="EX14" s="170"/>
      <c r="EY14" s="169"/>
      <c r="EZ14" s="163"/>
      <c r="FA14" s="163"/>
      <c r="FB14" s="163"/>
      <c r="FC14" s="163"/>
      <c r="FD14" s="168"/>
      <c r="FE14" s="171"/>
      <c r="FF14" s="170"/>
      <c r="FG14" s="169"/>
      <c r="FH14" s="163"/>
      <c r="FI14" s="163"/>
      <c r="FJ14" s="163"/>
      <c r="FK14" s="163"/>
      <c r="FL14" s="168"/>
      <c r="FM14" s="171"/>
      <c r="FN14" s="170"/>
      <c r="FO14" s="169"/>
      <c r="FP14" s="163"/>
      <c r="FQ14" s="163"/>
      <c r="FR14" s="163"/>
      <c r="FS14" s="163"/>
      <c r="FT14" s="168"/>
      <c r="FU14" s="171"/>
      <c r="FV14" s="170"/>
      <c r="FW14" s="169"/>
      <c r="FX14" s="163"/>
      <c r="FY14" s="163"/>
      <c r="FZ14" s="163"/>
      <c r="GA14" s="163"/>
      <c r="GB14" s="168"/>
      <c r="GC14" s="171"/>
      <c r="GD14" s="170"/>
      <c r="GE14" s="169"/>
      <c r="GF14" s="163"/>
      <c r="GG14" s="163"/>
      <c r="GH14" s="163"/>
      <c r="GI14" s="163"/>
      <c r="GJ14" s="168"/>
      <c r="GK14" s="171"/>
      <c r="GL14" s="170"/>
      <c r="GM14" s="169"/>
      <c r="GN14" s="163"/>
      <c r="GO14" s="163"/>
      <c r="GP14" s="163"/>
      <c r="GQ14" s="163"/>
      <c r="GR14" s="168"/>
      <c r="GS14" s="171"/>
      <c r="GT14" s="170"/>
      <c r="GU14" s="169"/>
      <c r="GV14" s="163"/>
      <c r="GW14" s="163"/>
      <c r="GX14" s="163"/>
      <c r="GY14" s="163"/>
      <c r="GZ14" s="168"/>
      <c r="HA14" s="171"/>
      <c r="HB14" s="170"/>
      <c r="HC14" s="169"/>
      <c r="HD14" s="163"/>
      <c r="HE14" s="163"/>
      <c r="HF14" s="163"/>
      <c r="HG14" s="163"/>
      <c r="HH14" s="168"/>
      <c r="HI14" s="171"/>
      <c r="HJ14" s="170"/>
      <c r="HK14" s="169"/>
      <c r="HL14" s="163"/>
      <c r="HM14" s="163"/>
      <c r="HN14" s="163"/>
      <c r="HO14" s="163"/>
      <c r="HP14" s="168"/>
      <c r="HQ14" s="171"/>
      <c r="HR14" s="170"/>
      <c r="HS14" s="169"/>
      <c r="HT14" s="163"/>
      <c r="HU14" s="163"/>
      <c r="HV14" s="163"/>
      <c r="HW14" s="163"/>
      <c r="HX14" s="168"/>
      <c r="HY14" s="171"/>
      <c r="HZ14" s="170"/>
      <c r="IA14" s="169"/>
      <c r="IB14" s="163"/>
      <c r="IC14" s="163"/>
      <c r="ID14" s="163"/>
      <c r="IE14" s="163"/>
      <c r="IF14" s="168"/>
      <c r="IG14" s="171"/>
      <c r="IH14" s="170"/>
      <c r="II14" s="169"/>
      <c r="IJ14" s="163"/>
      <c r="IK14" s="163"/>
      <c r="IL14" s="163"/>
      <c r="IM14" s="163"/>
      <c r="IN14" s="168"/>
      <c r="IO14" s="171"/>
      <c r="IP14" s="170"/>
      <c r="IQ14" s="169"/>
      <c r="IR14" s="163"/>
      <c r="IS14" s="163"/>
      <c r="IT14" s="163"/>
      <c r="IU14" s="163"/>
      <c r="IV14" s="168"/>
    </row>
    <row r="15" spans="1:256" ht="37.5" customHeight="1" x14ac:dyDescent="0.2">
      <c r="A15" s="171" t="s">
        <v>1</v>
      </c>
      <c r="B15" s="175" t="s">
        <v>158</v>
      </c>
      <c r="C15" s="174" t="s">
        <v>157</v>
      </c>
      <c r="D15" s="163">
        <v>8353.84</v>
      </c>
      <c r="E15" s="163"/>
      <c r="F15" s="163"/>
      <c r="G15" s="163"/>
      <c r="H15" s="142" t="s">
        <v>156</v>
      </c>
      <c r="I15" s="173"/>
      <c r="J15" s="172"/>
      <c r="K15" s="169"/>
      <c r="L15" s="163"/>
      <c r="M15" s="163"/>
      <c r="N15" s="163"/>
      <c r="O15" s="163"/>
      <c r="P15" s="168"/>
      <c r="Q15" s="171"/>
      <c r="R15" s="170"/>
      <c r="S15" s="169"/>
      <c r="T15" s="163"/>
      <c r="U15" s="163"/>
      <c r="V15" s="163"/>
      <c r="W15" s="163"/>
      <c r="X15" s="168"/>
      <c r="Y15" s="171"/>
      <c r="Z15" s="170"/>
      <c r="AA15" s="169"/>
      <c r="AB15" s="163"/>
      <c r="AC15" s="163"/>
      <c r="AD15" s="163"/>
      <c r="AE15" s="163"/>
      <c r="AF15" s="168"/>
      <c r="AG15" s="171"/>
      <c r="AH15" s="170"/>
      <c r="AI15" s="169"/>
      <c r="AJ15" s="163"/>
      <c r="AK15" s="163"/>
      <c r="AL15" s="163"/>
      <c r="AM15" s="163"/>
      <c r="AN15" s="168"/>
      <c r="AO15" s="171"/>
      <c r="AP15" s="170"/>
      <c r="AQ15" s="169"/>
      <c r="AR15" s="163"/>
      <c r="AS15" s="163"/>
      <c r="AT15" s="163"/>
      <c r="AU15" s="163"/>
      <c r="AV15" s="168"/>
      <c r="AW15" s="171"/>
      <c r="AX15" s="170"/>
      <c r="AY15" s="169"/>
      <c r="AZ15" s="163"/>
      <c r="BA15" s="163"/>
      <c r="BB15" s="163"/>
      <c r="BC15" s="163"/>
      <c r="BD15" s="168"/>
      <c r="BE15" s="171"/>
      <c r="BF15" s="170"/>
      <c r="BG15" s="169"/>
      <c r="BH15" s="163"/>
      <c r="BI15" s="163"/>
      <c r="BJ15" s="163"/>
      <c r="BK15" s="163"/>
      <c r="BL15" s="168"/>
      <c r="BM15" s="171"/>
      <c r="BN15" s="170"/>
      <c r="BO15" s="169"/>
      <c r="BP15" s="163"/>
      <c r="BQ15" s="163"/>
      <c r="BR15" s="163"/>
      <c r="BS15" s="163"/>
      <c r="BT15" s="168"/>
      <c r="BU15" s="171"/>
      <c r="BV15" s="170"/>
      <c r="BW15" s="169"/>
      <c r="BX15" s="163"/>
      <c r="BY15" s="163"/>
      <c r="BZ15" s="163"/>
      <c r="CA15" s="163"/>
      <c r="CB15" s="168"/>
      <c r="CC15" s="171"/>
      <c r="CD15" s="170"/>
      <c r="CE15" s="169"/>
      <c r="CF15" s="163"/>
      <c r="CG15" s="163"/>
      <c r="CH15" s="163"/>
      <c r="CI15" s="163"/>
      <c r="CJ15" s="168"/>
      <c r="CK15" s="171"/>
      <c r="CL15" s="170"/>
      <c r="CM15" s="169"/>
      <c r="CN15" s="163"/>
      <c r="CO15" s="163"/>
      <c r="CP15" s="163"/>
      <c r="CQ15" s="163"/>
      <c r="CR15" s="168"/>
      <c r="CS15" s="171"/>
      <c r="CT15" s="170"/>
      <c r="CU15" s="169"/>
      <c r="CV15" s="163"/>
      <c r="CW15" s="163"/>
      <c r="CX15" s="163"/>
      <c r="CY15" s="163"/>
      <c r="CZ15" s="168"/>
      <c r="DA15" s="171"/>
      <c r="DB15" s="170"/>
      <c r="DC15" s="169"/>
      <c r="DD15" s="163"/>
      <c r="DE15" s="163"/>
      <c r="DF15" s="163"/>
      <c r="DG15" s="163"/>
      <c r="DH15" s="168"/>
      <c r="DI15" s="171"/>
      <c r="DJ15" s="170"/>
      <c r="DK15" s="169"/>
      <c r="DL15" s="163"/>
      <c r="DM15" s="163"/>
      <c r="DN15" s="163"/>
      <c r="DO15" s="163"/>
      <c r="DP15" s="168"/>
      <c r="DQ15" s="171"/>
      <c r="DR15" s="170"/>
      <c r="DS15" s="169"/>
      <c r="DT15" s="163"/>
      <c r="DU15" s="163"/>
      <c r="DV15" s="163"/>
      <c r="DW15" s="163"/>
      <c r="DX15" s="168"/>
      <c r="DY15" s="171"/>
      <c r="DZ15" s="170"/>
      <c r="EA15" s="169"/>
      <c r="EB15" s="163"/>
      <c r="EC15" s="163"/>
      <c r="ED15" s="163"/>
      <c r="EE15" s="163"/>
      <c r="EF15" s="168"/>
      <c r="EG15" s="171"/>
      <c r="EH15" s="170"/>
      <c r="EI15" s="169"/>
      <c r="EJ15" s="163"/>
      <c r="EK15" s="163"/>
      <c r="EL15" s="163"/>
      <c r="EM15" s="163"/>
      <c r="EN15" s="168"/>
      <c r="EO15" s="171"/>
      <c r="EP15" s="170"/>
      <c r="EQ15" s="169"/>
      <c r="ER15" s="163"/>
      <c r="ES15" s="163"/>
      <c r="ET15" s="163"/>
      <c r="EU15" s="163"/>
      <c r="EV15" s="168"/>
      <c r="EW15" s="171"/>
      <c r="EX15" s="170"/>
      <c r="EY15" s="169"/>
      <c r="EZ15" s="163"/>
      <c r="FA15" s="163"/>
      <c r="FB15" s="163"/>
      <c r="FC15" s="163"/>
      <c r="FD15" s="168"/>
      <c r="FE15" s="171"/>
      <c r="FF15" s="170"/>
      <c r="FG15" s="169"/>
      <c r="FH15" s="163"/>
      <c r="FI15" s="163"/>
      <c r="FJ15" s="163"/>
      <c r="FK15" s="163"/>
      <c r="FL15" s="168"/>
      <c r="FM15" s="171"/>
      <c r="FN15" s="170"/>
      <c r="FO15" s="169"/>
      <c r="FP15" s="163"/>
      <c r="FQ15" s="163"/>
      <c r="FR15" s="163"/>
      <c r="FS15" s="163"/>
      <c r="FT15" s="168"/>
      <c r="FU15" s="171"/>
      <c r="FV15" s="170"/>
      <c r="FW15" s="169"/>
      <c r="FX15" s="163"/>
      <c r="FY15" s="163"/>
      <c r="FZ15" s="163"/>
      <c r="GA15" s="163"/>
      <c r="GB15" s="168"/>
      <c r="GC15" s="171"/>
      <c r="GD15" s="170"/>
      <c r="GE15" s="169"/>
      <c r="GF15" s="163"/>
      <c r="GG15" s="163"/>
      <c r="GH15" s="163"/>
      <c r="GI15" s="163"/>
      <c r="GJ15" s="168"/>
      <c r="GK15" s="171"/>
      <c r="GL15" s="170"/>
      <c r="GM15" s="169"/>
      <c r="GN15" s="163"/>
      <c r="GO15" s="163"/>
      <c r="GP15" s="163"/>
      <c r="GQ15" s="163"/>
      <c r="GR15" s="168"/>
      <c r="GS15" s="171"/>
      <c r="GT15" s="170"/>
      <c r="GU15" s="169"/>
      <c r="GV15" s="163"/>
      <c r="GW15" s="163"/>
      <c r="GX15" s="163"/>
      <c r="GY15" s="163"/>
      <c r="GZ15" s="168"/>
      <c r="HA15" s="171"/>
      <c r="HB15" s="170"/>
      <c r="HC15" s="169"/>
      <c r="HD15" s="163"/>
      <c r="HE15" s="163"/>
      <c r="HF15" s="163"/>
      <c r="HG15" s="163"/>
      <c r="HH15" s="168"/>
      <c r="HI15" s="171"/>
      <c r="HJ15" s="170"/>
      <c r="HK15" s="169"/>
      <c r="HL15" s="163"/>
      <c r="HM15" s="163"/>
      <c r="HN15" s="163"/>
      <c r="HO15" s="163"/>
      <c r="HP15" s="168"/>
      <c r="HQ15" s="171"/>
      <c r="HR15" s="170"/>
      <c r="HS15" s="169"/>
      <c r="HT15" s="163"/>
      <c r="HU15" s="163"/>
      <c r="HV15" s="163"/>
      <c r="HW15" s="163"/>
      <c r="HX15" s="168"/>
      <c r="HY15" s="171"/>
      <c r="HZ15" s="170"/>
      <c r="IA15" s="169"/>
      <c r="IB15" s="163"/>
      <c r="IC15" s="163"/>
      <c r="ID15" s="163"/>
      <c r="IE15" s="163"/>
      <c r="IF15" s="168"/>
      <c r="IG15" s="171"/>
      <c r="IH15" s="170"/>
      <c r="II15" s="169"/>
      <c r="IJ15" s="163"/>
      <c r="IK15" s="163"/>
      <c r="IL15" s="163"/>
      <c r="IM15" s="163"/>
      <c r="IN15" s="168"/>
      <c r="IO15" s="171"/>
      <c r="IP15" s="170"/>
      <c r="IQ15" s="169"/>
      <c r="IR15" s="163"/>
      <c r="IS15" s="163"/>
      <c r="IT15" s="163"/>
      <c r="IU15" s="163"/>
      <c r="IV15" s="168"/>
    </row>
    <row r="16" spans="1:256" ht="37.5" customHeight="1" x14ac:dyDescent="0.2">
      <c r="A16" s="177" t="s">
        <v>1</v>
      </c>
      <c r="B16" s="176" t="s">
        <v>5</v>
      </c>
      <c r="C16" s="174" t="s">
        <v>124</v>
      </c>
      <c r="D16" s="163">
        <v>2500</v>
      </c>
      <c r="E16" s="163"/>
      <c r="F16" s="163"/>
      <c r="G16" s="163"/>
      <c r="H16" s="142" t="s">
        <v>155</v>
      </c>
      <c r="I16" s="173"/>
      <c r="J16" s="172"/>
      <c r="K16" s="169"/>
      <c r="L16" s="163"/>
      <c r="M16" s="163"/>
      <c r="N16" s="163"/>
      <c r="O16" s="163"/>
      <c r="P16" s="168"/>
      <c r="Q16" s="171"/>
      <c r="R16" s="170"/>
      <c r="S16" s="169"/>
      <c r="T16" s="163"/>
      <c r="U16" s="163"/>
      <c r="V16" s="163"/>
      <c r="W16" s="163"/>
      <c r="X16" s="168"/>
      <c r="Y16" s="171"/>
      <c r="Z16" s="170"/>
      <c r="AA16" s="169"/>
      <c r="AB16" s="163"/>
      <c r="AC16" s="163"/>
      <c r="AD16" s="163"/>
      <c r="AE16" s="163"/>
      <c r="AF16" s="168"/>
      <c r="AG16" s="171"/>
      <c r="AH16" s="170"/>
      <c r="AI16" s="169"/>
      <c r="AJ16" s="163"/>
      <c r="AK16" s="163"/>
      <c r="AL16" s="163"/>
      <c r="AM16" s="163"/>
      <c r="AN16" s="168"/>
      <c r="AO16" s="171"/>
      <c r="AP16" s="170"/>
      <c r="AQ16" s="169"/>
      <c r="AR16" s="163"/>
      <c r="AS16" s="163"/>
      <c r="AT16" s="163"/>
      <c r="AU16" s="163"/>
      <c r="AV16" s="168"/>
      <c r="AW16" s="171"/>
      <c r="AX16" s="170"/>
      <c r="AY16" s="169"/>
      <c r="AZ16" s="163"/>
      <c r="BA16" s="163"/>
      <c r="BB16" s="163"/>
      <c r="BC16" s="163"/>
      <c r="BD16" s="168"/>
      <c r="BE16" s="171"/>
      <c r="BF16" s="170"/>
      <c r="BG16" s="169"/>
      <c r="BH16" s="163"/>
      <c r="BI16" s="163"/>
      <c r="BJ16" s="163"/>
      <c r="BK16" s="163"/>
      <c r="BL16" s="168"/>
      <c r="BM16" s="171"/>
      <c r="BN16" s="170"/>
      <c r="BO16" s="169"/>
      <c r="BP16" s="163"/>
      <c r="BQ16" s="163"/>
      <c r="BR16" s="163"/>
      <c r="BS16" s="163"/>
      <c r="BT16" s="168"/>
      <c r="BU16" s="171"/>
      <c r="BV16" s="170"/>
      <c r="BW16" s="169"/>
      <c r="BX16" s="163"/>
      <c r="BY16" s="163"/>
      <c r="BZ16" s="163"/>
      <c r="CA16" s="163"/>
      <c r="CB16" s="168"/>
      <c r="CC16" s="171"/>
      <c r="CD16" s="170"/>
      <c r="CE16" s="169"/>
      <c r="CF16" s="163"/>
      <c r="CG16" s="163"/>
      <c r="CH16" s="163"/>
      <c r="CI16" s="163"/>
      <c r="CJ16" s="168"/>
      <c r="CK16" s="171"/>
      <c r="CL16" s="170"/>
      <c r="CM16" s="169"/>
      <c r="CN16" s="163"/>
      <c r="CO16" s="163"/>
      <c r="CP16" s="163"/>
      <c r="CQ16" s="163"/>
      <c r="CR16" s="168"/>
      <c r="CS16" s="171"/>
      <c r="CT16" s="170"/>
      <c r="CU16" s="169"/>
      <c r="CV16" s="163"/>
      <c r="CW16" s="163"/>
      <c r="CX16" s="163"/>
      <c r="CY16" s="163"/>
      <c r="CZ16" s="168"/>
      <c r="DA16" s="171"/>
      <c r="DB16" s="170"/>
      <c r="DC16" s="169"/>
      <c r="DD16" s="163"/>
      <c r="DE16" s="163"/>
      <c r="DF16" s="163"/>
      <c r="DG16" s="163"/>
      <c r="DH16" s="168"/>
      <c r="DI16" s="171"/>
      <c r="DJ16" s="170"/>
      <c r="DK16" s="169"/>
      <c r="DL16" s="163"/>
      <c r="DM16" s="163"/>
      <c r="DN16" s="163"/>
      <c r="DO16" s="163"/>
      <c r="DP16" s="168"/>
      <c r="DQ16" s="171"/>
      <c r="DR16" s="170"/>
      <c r="DS16" s="169"/>
      <c r="DT16" s="163"/>
      <c r="DU16" s="163"/>
      <c r="DV16" s="163"/>
      <c r="DW16" s="163"/>
      <c r="DX16" s="168"/>
      <c r="DY16" s="171"/>
      <c r="DZ16" s="170"/>
      <c r="EA16" s="169"/>
      <c r="EB16" s="163"/>
      <c r="EC16" s="163"/>
      <c r="ED16" s="163"/>
      <c r="EE16" s="163"/>
      <c r="EF16" s="168"/>
      <c r="EG16" s="171"/>
      <c r="EH16" s="170"/>
      <c r="EI16" s="169"/>
      <c r="EJ16" s="163"/>
      <c r="EK16" s="163"/>
      <c r="EL16" s="163"/>
      <c r="EM16" s="163"/>
      <c r="EN16" s="168"/>
      <c r="EO16" s="171"/>
      <c r="EP16" s="170"/>
      <c r="EQ16" s="169"/>
      <c r="ER16" s="163"/>
      <c r="ES16" s="163"/>
      <c r="ET16" s="163"/>
      <c r="EU16" s="163"/>
      <c r="EV16" s="168"/>
      <c r="EW16" s="171"/>
      <c r="EX16" s="170"/>
      <c r="EY16" s="169"/>
      <c r="EZ16" s="163"/>
      <c r="FA16" s="163"/>
      <c r="FB16" s="163"/>
      <c r="FC16" s="163"/>
      <c r="FD16" s="168"/>
      <c r="FE16" s="171"/>
      <c r="FF16" s="170"/>
      <c r="FG16" s="169"/>
      <c r="FH16" s="163"/>
      <c r="FI16" s="163"/>
      <c r="FJ16" s="163"/>
      <c r="FK16" s="163"/>
      <c r="FL16" s="168"/>
      <c r="FM16" s="171"/>
      <c r="FN16" s="170"/>
      <c r="FO16" s="169"/>
      <c r="FP16" s="163"/>
      <c r="FQ16" s="163"/>
      <c r="FR16" s="163"/>
      <c r="FS16" s="163"/>
      <c r="FT16" s="168"/>
      <c r="FU16" s="171"/>
      <c r="FV16" s="170"/>
      <c r="FW16" s="169"/>
      <c r="FX16" s="163"/>
      <c r="FY16" s="163"/>
      <c r="FZ16" s="163"/>
      <c r="GA16" s="163"/>
      <c r="GB16" s="168"/>
      <c r="GC16" s="171"/>
      <c r="GD16" s="170"/>
      <c r="GE16" s="169"/>
      <c r="GF16" s="163"/>
      <c r="GG16" s="163"/>
      <c r="GH16" s="163"/>
      <c r="GI16" s="163"/>
      <c r="GJ16" s="168"/>
      <c r="GK16" s="171"/>
      <c r="GL16" s="170"/>
      <c r="GM16" s="169"/>
      <c r="GN16" s="163"/>
      <c r="GO16" s="163"/>
      <c r="GP16" s="163"/>
      <c r="GQ16" s="163"/>
      <c r="GR16" s="168"/>
      <c r="GS16" s="171"/>
      <c r="GT16" s="170"/>
      <c r="GU16" s="169"/>
      <c r="GV16" s="163"/>
      <c r="GW16" s="163"/>
      <c r="GX16" s="163"/>
      <c r="GY16" s="163"/>
      <c r="GZ16" s="168"/>
      <c r="HA16" s="171"/>
      <c r="HB16" s="170"/>
      <c r="HC16" s="169"/>
      <c r="HD16" s="163"/>
      <c r="HE16" s="163"/>
      <c r="HF16" s="163"/>
      <c r="HG16" s="163"/>
      <c r="HH16" s="168"/>
      <c r="HI16" s="171"/>
      <c r="HJ16" s="170"/>
      <c r="HK16" s="169"/>
      <c r="HL16" s="163"/>
      <c r="HM16" s="163"/>
      <c r="HN16" s="163"/>
      <c r="HO16" s="163"/>
      <c r="HP16" s="168"/>
      <c r="HQ16" s="171"/>
      <c r="HR16" s="170"/>
      <c r="HS16" s="169"/>
      <c r="HT16" s="163"/>
      <c r="HU16" s="163"/>
      <c r="HV16" s="163"/>
      <c r="HW16" s="163"/>
      <c r="HX16" s="168"/>
      <c r="HY16" s="171"/>
      <c r="HZ16" s="170"/>
      <c r="IA16" s="169"/>
      <c r="IB16" s="163"/>
      <c r="IC16" s="163"/>
      <c r="ID16" s="163"/>
      <c r="IE16" s="163"/>
      <c r="IF16" s="168"/>
      <c r="IG16" s="171"/>
      <c r="IH16" s="170"/>
      <c r="II16" s="169"/>
      <c r="IJ16" s="163"/>
      <c r="IK16" s="163"/>
      <c r="IL16" s="163"/>
      <c r="IM16" s="163"/>
      <c r="IN16" s="168"/>
      <c r="IO16" s="171"/>
      <c r="IP16" s="170"/>
      <c r="IQ16" s="169"/>
      <c r="IR16" s="163"/>
      <c r="IS16" s="163"/>
      <c r="IT16" s="163"/>
      <c r="IU16" s="163"/>
      <c r="IV16" s="168"/>
    </row>
    <row r="17" spans="1:256" ht="37.5" customHeight="1" x14ac:dyDescent="0.2">
      <c r="A17" s="171" t="s">
        <v>1</v>
      </c>
      <c r="B17" s="175" t="s">
        <v>154</v>
      </c>
      <c r="C17" s="174" t="s">
        <v>153</v>
      </c>
      <c r="D17" s="163">
        <v>4000</v>
      </c>
      <c r="E17" s="163"/>
      <c r="F17" s="163"/>
      <c r="G17" s="163"/>
      <c r="H17" s="142" t="s">
        <v>152</v>
      </c>
      <c r="I17" s="173"/>
      <c r="J17" s="172"/>
      <c r="K17" s="169"/>
      <c r="L17" s="163"/>
      <c r="M17" s="163"/>
      <c r="N17" s="163"/>
      <c r="O17" s="163"/>
      <c r="P17" s="168"/>
      <c r="Q17" s="171"/>
      <c r="R17" s="170"/>
      <c r="S17" s="169"/>
      <c r="T17" s="163"/>
      <c r="U17" s="163"/>
      <c r="V17" s="163"/>
      <c r="W17" s="163"/>
      <c r="X17" s="168"/>
      <c r="Y17" s="171"/>
      <c r="Z17" s="170"/>
      <c r="AA17" s="169"/>
      <c r="AB17" s="163"/>
      <c r="AC17" s="163"/>
      <c r="AD17" s="163"/>
      <c r="AE17" s="163"/>
      <c r="AF17" s="168"/>
      <c r="AG17" s="171"/>
      <c r="AH17" s="170"/>
      <c r="AI17" s="169"/>
      <c r="AJ17" s="163"/>
      <c r="AK17" s="163"/>
      <c r="AL17" s="163"/>
      <c r="AM17" s="163"/>
      <c r="AN17" s="168"/>
      <c r="AO17" s="171"/>
      <c r="AP17" s="170"/>
      <c r="AQ17" s="169"/>
      <c r="AR17" s="163"/>
      <c r="AS17" s="163"/>
      <c r="AT17" s="163"/>
      <c r="AU17" s="163"/>
      <c r="AV17" s="168"/>
      <c r="AW17" s="171"/>
      <c r="AX17" s="170"/>
      <c r="AY17" s="169"/>
      <c r="AZ17" s="163"/>
      <c r="BA17" s="163"/>
      <c r="BB17" s="163"/>
      <c r="BC17" s="163"/>
      <c r="BD17" s="168"/>
      <c r="BE17" s="171"/>
      <c r="BF17" s="170"/>
      <c r="BG17" s="169"/>
      <c r="BH17" s="163"/>
      <c r="BI17" s="163"/>
      <c r="BJ17" s="163"/>
      <c r="BK17" s="163"/>
      <c r="BL17" s="168"/>
      <c r="BM17" s="171"/>
      <c r="BN17" s="170"/>
      <c r="BO17" s="169"/>
      <c r="BP17" s="163"/>
      <c r="BQ17" s="163"/>
      <c r="BR17" s="163"/>
      <c r="BS17" s="163"/>
      <c r="BT17" s="168"/>
      <c r="BU17" s="171"/>
      <c r="BV17" s="170"/>
      <c r="BW17" s="169"/>
      <c r="BX17" s="163"/>
      <c r="BY17" s="163"/>
      <c r="BZ17" s="163"/>
      <c r="CA17" s="163"/>
      <c r="CB17" s="168"/>
      <c r="CC17" s="171"/>
      <c r="CD17" s="170"/>
      <c r="CE17" s="169"/>
      <c r="CF17" s="163"/>
      <c r="CG17" s="163"/>
      <c r="CH17" s="163"/>
      <c r="CI17" s="163"/>
      <c r="CJ17" s="168"/>
      <c r="CK17" s="171"/>
      <c r="CL17" s="170"/>
      <c r="CM17" s="169"/>
      <c r="CN17" s="163"/>
      <c r="CO17" s="163"/>
      <c r="CP17" s="163"/>
      <c r="CQ17" s="163"/>
      <c r="CR17" s="168"/>
      <c r="CS17" s="171"/>
      <c r="CT17" s="170"/>
      <c r="CU17" s="169"/>
      <c r="CV17" s="163"/>
      <c r="CW17" s="163"/>
      <c r="CX17" s="163"/>
      <c r="CY17" s="163"/>
      <c r="CZ17" s="168"/>
      <c r="DA17" s="171"/>
      <c r="DB17" s="170"/>
      <c r="DC17" s="169"/>
      <c r="DD17" s="163"/>
      <c r="DE17" s="163"/>
      <c r="DF17" s="163"/>
      <c r="DG17" s="163"/>
      <c r="DH17" s="168"/>
      <c r="DI17" s="171"/>
      <c r="DJ17" s="170"/>
      <c r="DK17" s="169"/>
      <c r="DL17" s="163"/>
      <c r="DM17" s="163"/>
      <c r="DN17" s="163"/>
      <c r="DO17" s="163"/>
      <c r="DP17" s="168"/>
      <c r="DQ17" s="171"/>
      <c r="DR17" s="170"/>
      <c r="DS17" s="169"/>
      <c r="DT17" s="163"/>
      <c r="DU17" s="163"/>
      <c r="DV17" s="163"/>
      <c r="DW17" s="163"/>
      <c r="DX17" s="168"/>
      <c r="DY17" s="171"/>
      <c r="DZ17" s="170"/>
      <c r="EA17" s="169"/>
      <c r="EB17" s="163"/>
      <c r="EC17" s="163"/>
      <c r="ED17" s="163"/>
      <c r="EE17" s="163"/>
      <c r="EF17" s="168"/>
      <c r="EG17" s="171"/>
      <c r="EH17" s="170"/>
      <c r="EI17" s="169"/>
      <c r="EJ17" s="163"/>
      <c r="EK17" s="163"/>
      <c r="EL17" s="163"/>
      <c r="EM17" s="163"/>
      <c r="EN17" s="168"/>
      <c r="EO17" s="171"/>
      <c r="EP17" s="170"/>
      <c r="EQ17" s="169"/>
      <c r="ER17" s="163"/>
      <c r="ES17" s="163"/>
      <c r="ET17" s="163"/>
      <c r="EU17" s="163"/>
      <c r="EV17" s="168"/>
      <c r="EW17" s="171"/>
      <c r="EX17" s="170"/>
      <c r="EY17" s="169"/>
      <c r="EZ17" s="163"/>
      <c r="FA17" s="163"/>
      <c r="FB17" s="163"/>
      <c r="FC17" s="163"/>
      <c r="FD17" s="168"/>
      <c r="FE17" s="171"/>
      <c r="FF17" s="170"/>
      <c r="FG17" s="169"/>
      <c r="FH17" s="163"/>
      <c r="FI17" s="163"/>
      <c r="FJ17" s="163"/>
      <c r="FK17" s="163"/>
      <c r="FL17" s="168"/>
      <c r="FM17" s="171"/>
      <c r="FN17" s="170"/>
      <c r="FO17" s="169"/>
      <c r="FP17" s="163"/>
      <c r="FQ17" s="163"/>
      <c r="FR17" s="163"/>
      <c r="FS17" s="163"/>
      <c r="FT17" s="168"/>
      <c r="FU17" s="171"/>
      <c r="FV17" s="170"/>
      <c r="FW17" s="169"/>
      <c r="FX17" s="163"/>
      <c r="FY17" s="163"/>
      <c r="FZ17" s="163"/>
      <c r="GA17" s="163"/>
      <c r="GB17" s="168"/>
      <c r="GC17" s="171"/>
      <c r="GD17" s="170"/>
      <c r="GE17" s="169"/>
      <c r="GF17" s="163"/>
      <c r="GG17" s="163"/>
      <c r="GH17" s="163"/>
      <c r="GI17" s="163"/>
      <c r="GJ17" s="168"/>
      <c r="GK17" s="171"/>
      <c r="GL17" s="170"/>
      <c r="GM17" s="169"/>
      <c r="GN17" s="163"/>
      <c r="GO17" s="163"/>
      <c r="GP17" s="163"/>
      <c r="GQ17" s="163"/>
      <c r="GR17" s="168"/>
      <c r="GS17" s="171"/>
      <c r="GT17" s="170"/>
      <c r="GU17" s="169"/>
      <c r="GV17" s="163"/>
      <c r="GW17" s="163"/>
      <c r="GX17" s="163"/>
      <c r="GY17" s="163"/>
      <c r="GZ17" s="168"/>
      <c r="HA17" s="171"/>
      <c r="HB17" s="170"/>
      <c r="HC17" s="169"/>
      <c r="HD17" s="163"/>
      <c r="HE17" s="163"/>
      <c r="HF17" s="163"/>
      <c r="HG17" s="163"/>
      <c r="HH17" s="168"/>
      <c r="HI17" s="171"/>
      <c r="HJ17" s="170"/>
      <c r="HK17" s="169"/>
      <c r="HL17" s="163"/>
      <c r="HM17" s="163"/>
      <c r="HN17" s="163"/>
      <c r="HO17" s="163"/>
      <c r="HP17" s="168"/>
      <c r="HQ17" s="171"/>
      <c r="HR17" s="170"/>
      <c r="HS17" s="169"/>
      <c r="HT17" s="163"/>
      <c r="HU17" s="163"/>
      <c r="HV17" s="163"/>
      <c r="HW17" s="163"/>
      <c r="HX17" s="168"/>
      <c r="HY17" s="171"/>
      <c r="HZ17" s="170"/>
      <c r="IA17" s="169"/>
      <c r="IB17" s="163"/>
      <c r="IC17" s="163"/>
      <c r="ID17" s="163"/>
      <c r="IE17" s="163"/>
      <c r="IF17" s="168"/>
      <c r="IG17" s="171"/>
      <c r="IH17" s="170"/>
      <c r="II17" s="169"/>
      <c r="IJ17" s="163"/>
      <c r="IK17" s="163"/>
      <c r="IL17" s="163"/>
      <c r="IM17" s="163"/>
      <c r="IN17" s="168"/>
      <c r="IO17" s="171"/>
      <c r="IP17" s="170"/>
      <c r="IQ17" s="169"/>
      <c r="IR17" s="163"/>
      <c r="IS17" s="163"/>
      <c r="IT17" s="163"/>
      <c r="IU17" s="163"/>
      <c r="IV17" s="168"/>
    </row>
    <row r="18" spans="1:256" ht="25.5" customHeight="1" x14ac:dyDescent="0.2">
      <c r="A18" s="164" t="s">
        <v>3</v>
      </c>
      <c r="B18" s="164" t="s">
        <v>4</v>
      </c>
      <c r="C18" s="142" t="s">
        <v>21</v>
      </c>
      <c r="D18" s="162"/>
      <c r="E18" s="162"/>
      <c r="F18" s="163">
        <v>3680</v>
      </c>
      <c r="G18" s="162"/>
      <c r="H18" s="142" t="s">
        <v>151</v>
      </c>
      <c r="I18" s="160"/>
      <c r="J18" s="159"/>
    </row>
    <row r="19" spans="1:256" ht="30.75" customHeight="1" x14ac:dyDescent="0.2">
      <c r="A19" s="164" t="s">
        <v>3</v>
      </c>
      <c r="B19" s="164" t="s">
        <v>4</v>
      </c>
      <c r="C19" s="142" t="s">
        <v>21</v>
      </c>
      <c r="D19" s="162"/>
      <c r="E19" s="162"/>
      <c r="F19" s="163">
        <v>10160</v>
      </c>
      <c r="G19" s="162"/>
      <c r="H19" s="142" t="s">
        <v>150</v>
      </c>
      <c r="I19" s="160"/>
      <c r="J19" s="159"/>
    </row>
    <row r="20" spans="1:256" ht="29.25" customHeight="1" x14ac:dyDescent="0.2">
      <c r="A20" s="164" t="s">
        <v>3</v>
      </c>
      <c r="B20" s="164" t="s">
        <v>4</v>
      </c>
      <c r="C20" s="142" t="s">
        <v>21</v>
      </c>
      <c r="D20" s="162"/>
      <c r="E20" s="162"/>
      <c r="F20" s="163">
        <v>8320</v>
      </c>
      <c r="G20" s="162"/>
      <c r="H20" s="142" t="s">
        <v>149</v>
      </c>
      <c r="I20" s="160"/>
      <c r="J20" s="159"/>
    </row>
    <row r="21" spans="1:256" ht="29.25" customHeight="1" x14ac:dyDescent="0.2">
      <c r="A21" s="164" t="s">
        <v>3</v>
      </c>
      <c r="B21" s="164" t="s">
        <v>4</v>
      </c>
      <c r="C21" s="142" t="s">
        <v>21</v>
      </c>
      <c r="D21" s="162"/>
      <c r="E21" s="162"/>
      <c r="F21" s="162">
        <v>16810</v>
      </c>
      <c r="G21" s="162"/>
      <c r="H21" s="167" t="s">
        <v>148</v>
      </c>
      <c r="I21" s="160"/>
      <c r="J21" s="159"/>
    </row>
    <row r="22" spans="1:256" ht="29.25" customHeight="1" x14ac:dyDescent="0.2">
      <c r="A22" s="164" t="s">
        <v>3</v>
      </c>
      <c r="B22" s="164" t="s">
        <v>4</v>
      </c>
      <c r="C22" s="142" t="s">
        <v>21</v>
      </c>
      <c r="D22" s="162"/>
      <c r="E22" s="162"/>
      <c r="F22" s="162">
        <v>5144.45</v>
      </c>
      <c r="G22" s="162"/>
      <c r="H22" s="142" t="s">
        <v>147</v>
      </c>
      <c r="I22" s="160"/>
      <c r="J22" s="159"/>
    </row>
    <row r="23" spans="1:256" ht="29.25" customHeight="1" x14ac:dyDescent="0.2">
      <c r="A23" s="164" t="s">
        <v>3</v>
      </c>
      <c r="B23" s="164" t="s">
        <v>4</v>
      </c>
      <c r="C23" s="142" t="s">
        <v>21</v>
      </c>
      <c r="D23" s="162"/>
      <c r="E23" s="162"/>
      <c r="F23" s="163">
        <v>10000</v>
      </c>
      <c r="G23" s="162"/>
      <c r="H23" s="142" t="s">
        <v>146</v>
      </c>
      <c r="I23" s="160"/>
      <c r="J23" s="159"/>
    </row>
    <row r="24" spans="1:256" ht="29.25" customHeight="1" x14ac:dyDescent="0.2">
      <c r="A24" s="164" t="s">
        <v>3</v>
      </c>
      <c r="B24" s="164" t="s">
        <v>4</v>
      </c>
      <c r="C24" s="142" t="s">
        <v>21</v>
      </c>
      <c r="D24" s="162"/>
      <c r="E24" s="162"/>
      <c r="F24" s="165">
        <v>5000</v>
      </c>
      <c r="G24" s="162"/>
      <c r="H24" s="142" t="s">
        <v>145</v>
      </c>
      <c r="I24" s="160"/>
      <c r="J24" s="159"/>
    </row>
    <row r="25" spans="1:256" ht="29.25" customHeight="1" x14ac:dyDescent="0.2">
      <c r="A25" s="164" t="s">
        <v>3</v>
      </c>
      <c r="B25" s="164" t="s">
        <v>4</v>
      </c>
      <c r="C25" s="142" t="s">
        <v>21</v>
      </c>
      <c r="D25" s="162"/>
      <c r="E25" s="162"/>
      <c r="F25" s="165">
        <v>680</v>
      </c>
      <c r="G25" s="162"/>
      <c r="H25" s="142" t="s">
        <v>144</v>
      </c>
      <c r="I25" s="160"/>
      <c r="J25" s="159"/>
    </row>
    <row r="26" spans="1:256" ht="29.25" customHeight="1" x14ac:dyDescent="0.2">
      <c r="A26" s="164" t="s">
        <v>3</v>
      </c>
      <c r="B26" s="164" t="s">
        <v>4</v>
      </c>
      <c r="C26" s="142" t="s">
        <v>21</v>
      </c>
      <c r="D26" s="162"/>
      <c r="E26" s="162"/>
      <c r="F26" s="163">
        <v>11322.56</v>
      </c>
      <c r="G26" s="162"/>
      <c r="H26" s="166" t="s">
        <v>143</v>
      </c>
      <c r="I26" s="160"/>
      <c r="J26" s="159"/>
    </row>
    <row r="27" spans="1:256" ht="29.25" customHeight="1" x14ac:dyDescent="0.2">
      <c r="A27" s="164" t="s">
        <v>3</v>
      </c>
      <c r="B27" s="164" t="s">
        <v>4</v>
      </c>
      <c r="C27" s="142" t="s">
        <v>21</v>
      </c>
      <c r="D27" s="162"/>
      <c r="E27" s="162"/>
      <c r="F27" s="163">
        <v>8353.84</v>
      </c>
      <c r="G27" s="162"/>
      <c r="H27" s="166" t="s">
        <v>142</v>
      </c>
      <c r="I27" s="160"/>
      <c r="J27" s="159"/>
    </row>
    <row r="28" spans="1:256" ht="29.25" customHeight="1" x14ac:dyDescent="0.2">
      <c r="A28" s="164" t="s">
        <v>3</v>
      </c>
      <c r="B28" s="164" t="s">
        <v>4</v>
      </c>
      <c r="C28" s="142" t="s">
        <v>21</v>
      </c>
      <c r="D28" s="162"/>
      <c r="E28" s="162"/>
      <c r="F28" s="165">
        <v>2500</v>
      </c>
      <c r="G28" s="162"/>
      <c r="H28" s="161" t="s">
        <v>141</v>
      </c>
      <c r="I28" s="160"/>
      <c r="J28" s="159"/>
    </row>
    <row r="29" spans="1:256" ht="38.25" customHeight="1" x14ac:dyDescent="0.2">
      <c r="A29" s="164" t="s">
        <v>3</v>
      </c>
      <c r="B29" s="164" t="s">
        <v>4</v>
      </c>
      <c r="C29" s="142" t="s">
        <v>21</v>
      </c>
      <c r="D29" s="162"/>
      <c r="E29" s="162"/>
      <c r="F29" s="163">
        <v>4000</v>
      </c>
      <c r="G29" s="162"/>
      <c r="H29" s="161" t="s">
        <v>140</v>
      </c>
      <c r="I29" s="160"/>
      <c r="J29" s="159"/>
    </row>
    <row r="30" spans="1:256" ht="13.5" thickBot="1" x14ac:dyDescent="0.25">
      <c r="A30" s="153"/>
      <c r="B30" s="153"/>
      <c r="C30" s="158" t="s">
        <v>14</v>
      </c>
      <c r="D30" s="145">
        <f>SUM(D7:D17)</f>
        <v>85970.849999999991</v>
      </c>
      <c r="E30" s="145">
        <f>SUM(E6:E6)</f>
        <v>0</v>
      </c>
      <c r="F30" s="145">
        <f>F18+F19+F20+F21+F22+F23+F24+F25+F26+F27+F28+F29</f>
        <v>85970.849999999991</v>
      </c>
      <c r="G30" s="145">
        <f>SUM(G6:G9)</f>
        <v>0</v>
      </c>
      <c r="H30" s="142"/>
    </row>
    <row r="31" spans="1:256" ht="13.5" thickTop="1" x14ac:dyDescent="0.2">
      <c r="A31" s="153"/>
      <c r="B31" s="153"/>
      <c r="C31" s="158"/>
      <c r="D31" s="156"/>
      <c r="E31" s="156"/>
      <c r="F31" s="156"/>
      <c r="G31" s="156"/>
      <c r="H31" s="155"/>
    </row>
    <row r="32" spans="1:256" ht="12.75" x14ac:dyDescent="0.2">
      <c r="A32" s="153"/>
      <c r="B32" s="153"/>
      <c r="C32" s="157" t="s">
        <v>75</v>
      </c>
      <c r="D32" s="156"/>
      <c r="E32" s="156"/>
      <c r="F32" s="156"/>
      <c r="G32" s="156"/>
      <c r="H32" s="155"/>
    </row>
    <row r="33" spans="1:256" ht="12.75" x14ac:dyDescent="0.2">
      <c r="A33" s="153"/>
      <c r="B33" s="153"/>
      <c r="C33" s="154"/>
      <c r="D33" s="151"/>
      <c r="E33" s="151"/>
      <c r="F33" s="152"/>
      <c r="G33" s="151"/>
      <c r="H33" s="150"/>
    </row>
    <row r="34" spans="1:256" ht="12.75" x14ac:dyDescent="0.2">
      <c r="A34" s="153"/>
      <c r="B34" s="153"/>
      <c r="C34" s="138" t="s">
        <v>15</v>
      </c>
      <c r="D34" s="143">
        <f>D30</f>
        <v>85970.849999999991</v>
      </c>
      <c r="E34" s="151"/>
      <c r="F34" s="152"/>
      <c r="G34" s="151"/>
      <c r="H34" s="150"/>
    </row>
    <row r="35" spans="1:256" ht="12.75" x14ac:dyDescent="0.2">
      <c r="A35" s="147"/>
      <c r="B35" s="147"/>
      <c r="C35" s="138" t="s">
        <v>16</v>
      </c>
      <c r="D35" s="143">
        <f>-E30</f>
        <v>0</v>
      </c>
      <c r="E35" s="143"/>
      <c r="F35" s="144"/>
      <c r="G35" s="143"/>
      <c r="H35" s="142"/>
    </row>
    <row r="36" spans="1:256" ht="12.75" x14ac:dyDescent="0.2">
      <c r="A36" s="147"/>
      <c r="B36" s="147"/>
      <c r="C36" s="138" t="s">
        <v>17</v>
      </c>
      <c r="D36" s="149">
        <f>-F30</f>
        <v>-85970.849999999991</v>
      </c>
      <c r="E36" s="143"/>
      <c r="F36" s="144"/>
      <c r="G36" s="143"/>
      <c r="H36" s="142"/>
    </row>
    <row r="37" spans="1:256" ht="12.75" x14ac:dyDescent="0.2">
      <c r="A37" s="147"/>
      <c r="B37" s="147"/>
      <c r="C37" s="138" t="s">
        <v>18</v>
      </c>
      <c r="D37" s="148">
        <f>G30</f>
        <v>0</v>
      </c>
      <c r="E37" s="143"/>
      <c r="F37" s="144"/>
      <c r="G37" s="143"/>
      <c r="H37" s="142"/>
    </row>
    <row r="38" spans="1:256" ht="13.5" thickBot="1" x14ac:dyDescent="0.25">
      <c r="A38" s="147"/>
      <c r="B38" s="147"/>
      <c r="C38" s="146" t="s">
        <v>0</v>
      </c>
      <c r="D38" s="145">
        <f>SUM(D34:D37)</f>
        <v>0</v>
      </c>
      <c r="E38" s="143"/>
      <c r="F38" s="144"/>
      <c r="G38" s="143"/>
      <c r="H38" s="142"/>
    </row>
    <row r="39" spans="1:256" ht="13.5" thickTop="1" x14ac:dyDescent="0.2">
      <c r="A39" s="140"/>
      <c r="B39" s="139"/>
      <c r="C39" s="138"/>
      <c r="D39" s="141"/>
      <c r="E39" s="137"/>
      <c r="F39" s="136"/>
      <c r="G39" s="136"/>
      <c r="H39" s="135" t="s">
        <v>139</v>
      </c>
    </row>
    <row r="40" spans="1:256" ht="12.75" x14ac:dyDescent="0.2">
      <c r="A40" s="140"/>
      <c r="B40" s="139"/>
      <c r="C40" s="138"/>
      <c r="D40" s="137"/>
      <c r="E40" s="137"/>
      <c r="F40" s="136"/>
      <c r="G40" s="136"/>
      <c r="H40" s="135" t="s">
        <v>138</v>
      </c>
    </row>
    <row r="41" spans="1:256" s="131" customFormat="1" ht="12.75" x14ac:dyDescent="0.2">
      <c r="A41" s="134"/>
      <c r="B41" s="133"/>
      <c r="H41" s="132"/>
    </row>
    <row r="42" spans="1:256" s="237" customFormat="1" ht="12.75" x14ac:dyDescent="0.2">
      <c r="A42" s="274" t="s">
        <v>6</v>
      </c>
      <c r="B42" s="274"/>
      <c r="C42" s="274"/>
      <c r="D42" s="274"/>
      <c r="E42" s="274"/>
      <c r="F42" s="274"/>
      <c r="G42" s="274"/>
      <c r="H42" s="274"/>
    </row>
    <row r="43" spans="1:256" s="237" customFormat="1" ht="12.75" x14ac:dyDescent="0.2">
      <c r="A43" s="274" t="s">
        <v>169</v>
      </c>
      <c r="B43" s="274"/>
      <c r="C43" s="274"/>
      <c r="D43" s="274"/>
      <c r="E43" s="274"/>
      <c r="F43" s="274"/>
      <c r="G43" s="274"/>
      <c r="H43" s="274"/>
    </row>
    <row r="44" spans="1:256" s="237" customFormat="1" ht="12.75" x14ac:dyDescent="0.2">
      <c r="A44" s="274" t="s">
        <v>313</v>
      </c>
      <c r="B44" s="274"/>
      <c r="C44" s="274"/>
      <c r="D44" s="274"/>
      <c r="E44" s="274"/>
      <c r="F44" s="274"/>
      <c r="G44" s="274"/>
      <c r="H44" s="274"/>
    </row>
    <row r="45" spans="1:256" s="237" customFormat="1" ht="12.75" x14ac:dyDescent="0.2">
      <c r="A45" s="275" t="s">
        <v>314</v>
      </c>
      <c r="B45" s="275"/>
      <c r="C45" s="275"/>
      <c r="D45" s="275"/>
      <c r="E45" s="275"/>
      <c r="F45" s="275"/>
      <c r="G45" s="275"/>
      <c r="H45" s="275"/>
    </row>
    <row r="46" spans="1:256" s="241" customFormat="1" ht="12.75" x14ac:dyDescent="0.2">
      <c r="A46" s="238"/>
      <c r="B46" s="239"/>
      <c r="C46" s="239"/>
      <c r="D46" s="182"/>
      <c r="E46" s="182"/>
      <c r="F46" s="182"/>
      <c r="G46" s="182"/>
      <c r="H46" s="240"/>
    </row>
    <row r="47" spans="1:256" s="243" customFormat="1" ht="12.75" x14ac:dyDescent="0.2">
      <c r="A47" s="240" t="s">
        <v>2</v>
      </c>
      <c r="B47" s="240" t="s">
        <v>7</v>
      </c>
      <c r="C47" s="240" t="s">
        <v>8</v>
      </c>
      <c r="D47" s="180" t="s">
        <v>9</v>
      </c>
      <c r="E47" s="180" t="s">
        <v>10</v>
      </c>
      <c r="F47" s="180" t="s">
        <v>11</v>
      </c>
      <c r="G47" s="180" t="s">
        <v>12</v>
      </c>
      <c r="H47" s="242" t="s">
        <v>13</v>
      </c>
    </row>
    <row r="48" spans="1:256" s="241" customFormat="1" ht="39.75" customHeight="1" x14ac:dyDescent="0.2">
      <c r="A48" s="171" t="s">
        <v>1</v>
      </c>
      <c r="B48" s="175" t="s">
        <v>315</v>
      </c>
      <c r="C48" s="174" t="s">
        <v>316</v>
      </c>
      <c r="D48" s="163">
        <v>8000</v>
      </c>
      <c r="E48" s="163"/>
      <c r="F48" s="163"/>
      <c r="G48" s="163"/>
      <c r="H48" s="244" t="s">
        <v>317</v>
      </c>
      <c r="I48" s="173"/>
      <c r="J48" s="172"/>
      <c r="K48" s="169"/>
      <c r="L48" s="163"/>
      <c r="M48" s="163"/>
      <c r="N48" s="163"/>
      <c r="O48" s="163"/>
      <c r="P48" s="245"/>
      <c r="Q48" s="171"/>
      <c r="R48" s="170"/>
      <c r="S48" s="169"/>
      <c r="T48" s="163"/>
      <c r="U48" s="163"/>
      <c r="V48" s="163"/>
      <c r="W48" s="163"/>
      <c r="X48" s="245"/>
      <c r="Y48" s="171"/>
      <c r="Z48" s="170"/>
      <c r="AA48" s="169"/>
      <c r="AB48" s="163"/>
      <c r="AC48" s="163"/>
      <c r="AD48" s="163"/>
      <c r="AE48" s="163"/>
      <c r="AF48" s="245"/>
      <c r="AG48" s="171"/>
      <c r="AH48" s="170"/>
      <c r="AI48" s="169"/>
      <c r="AJ48" s="163"/>
      <c r="AK48" s="163"/>
      <c r="AL48" s="163"/>
      <c r="AM48" s="163"/>
      <c r="AN48" s="245"/>
      <c r="AO48" s="171"/>
      <c r="AP48" s="170"/>
      <c r="AQ48" s="169"/>
      <c r="AR48" s="163"/>
      <c r="AS48" s="163"/>
      <c r="AT48" s="163"/>
      <c r="AU48" s="163"/>
      <c r="AV48" s="245"/>
      <c r="AW48" s="171"/>
      <c r="AX48" s="170"/>
      <c r="AY48" s="169"/>
      <c r="AZ48" s="163"/>
      <c r="BA48" s="163"/>
      <c r="BB48" s="163"/>
      <c r="BC48" s="163"/>
      <c r="BD48" s="245"/>
      <c r="BE48" s="171"/>
      <c r="BF48" s="170"/>
      <c r="BG48" s="169"/>
      <c r="BH48" s="163"/>
      <c r="BI48" s="163"/>
      <c r="BJ48" s="163"/>
      <c r="BK48" s="163"/>
      <c r="BL48" s="245"/>
      <c r="BM48" s="171"/>
      <c r="BN48" s="170"/>
      <c r="BO48" s="169"/>
      <c r="BP48" s="163"/>
      <c r="BQ48" s="163"/>
      <c r="BR48" s="163"/>
      <c r="BS48" s="163"/>
      <c r="BT48" s="245"/>
      <c r="BU48" s="171"/>
      <c r="BV48" s="170"/>
      <c r="BW48" s="169"/>
      <c r="BX48" s="163"/>
      <c r="BY48" s="163"/>
      <c r="BZ48" s="163"/>
      <c r="CA48" s="163"/>
      <c r="CB48" s="245"/>
      <c r="CC48" s="171"/>
      <c r="CD48" s="170"/>
      <c r="CE48" s="169"/>
      <c r="CF48" s="163"/>
      <c r="CG48" s="163"/>
      <c r="CH48" s="163"/>
      <c r="CI48" s="163"/>
      <c r="CJ48" s="245"/>
      <c r="CK48" s="171"/>
      <c r="CL48" s="170"/>
      <c r="CM48" s="169"/>
      <c r="CN48" s="163"/>
      <c r="CO48" s="163"/>
      <c r="CP48" s="163"/>
      <c r="CQ48" s="163"/>
      <c r="CR48" s="245"/>
      <c r="CS48" s="171"/>
      <c r="CT48" s="170"/>
      <c r="CU48" s="169"/>
      <c r="CV48" s="163"/>
      <c r="CW48" s="163"/>
      <c r="CX48" s="163"/>
      <c r="CY48" s="163"/>
      <c r="CZ48" s="245"/>
      <c r="DA48" s="171"/>
      <c r="DB48" s="170"/>
      <c r="DC48" s="169"/>
      <c r="DD48" s="163"/>
      <c r="DE48" s="163"/>
      <c r="DF48" s="163"/>
      <c r="DG48" s="163"/>
      <c r="DH48" s="245"/>
      <c r="DI48" s="171"/>
      <c r="DJ48" s="170"/>
      <c r="DK48" s="169"/>
      <c r="DL48" s="163"/>
      <c r="DM48" s="163"/>
      <c r="DN48" s="163"/>
      <c r="DO48" s="163"/>
      <c r="DP48" s="245"/>
      <c r="DQ48" s="171"/>
      <c r="DR48" s="170"/>
      <c r="DS48" s="169"/>
      <c r="DT48" s="163"/>
      <c r="DU48" s="163"/>
      <c r="DV48" s="163"/>
      <c r="DW48" s="163"/>
      <c r="DX48" s="245"/>
      <c r="DY48" s="171"/>
      <c r="DZ48" s="170"/>
      <c r="EA48" s="169"/>
      <c r="EB48" s="163"/>
      <c r="EC48" s="163"/>
      <c r="ED48" s="163"/>
      <c r="EE48" s="163"/>
      <c r="EF48" s="245"/>
      <c r="EG48" s="171"/>
      <c r="EH48" s="170"/>
      <c r="EI48" s="169"/>
      <c r="EJ48" s="163"/>
      <c r="EK48" s="163"/>
      <c r="EL48" s="163"/>
      <c r="EM48" s="163"/>
      <c r="EN48" s="245"/>
      <c r="EO48" s="171"/>
      <c r="EP48" s="170"/>
      <c r="EQ48" s="169"/>
      <c r="ER48" s="163"/>
      <c r="ES48" s="163"/>
      <c r="ET48" s="163"/>
      <c r="EU48" s="163"/>
      <c r="EV48" s="245"/>
      <c r="EW48" s="171"/>
      <c r="EX48" s="170"/>
      <c r="EY48" s="169"/>
      <c r="EZ48" s="163"/>
      <c r="FA48" s="163"/>
      <c r="FB48" s="163"/>
      <c r="FC48" s="163"/>
      <c r="FD48" s="245"/>
      <c r="FE48" s="171"/>
      <c r="FF48" s="170"/>
      <c r="FG48" s="169"/>
      <c r="FH48" s="163"/>
      <c r="FI48" s="163"/>
      <c r="FJ48" s="163"/>
      <c r="FK48" s="163"/>
      <c r="FL48" s="245"/>
      <c r="FM48" s="171"/>
      <c r="FN48" s="170"/>
      <c r="FO48" s="169"/>
      <c r="FP48" s="163"/>
      <c r="FQ48" s="163"/>
      <c r="FR48" s="163"/>
      <c r="FS48" s="163"/>
      <c r="FT48" s="245"/>
      <c r="FU48" s="171"/>
      <c r="FV48" s="170"/>
      <c r="FW48" s="169"/>
      <c r="FX48" s="163"/>
      <c r="FY48" s="163"/>
      <c r="FZ48" s="163"/>
      <c r="GA48" s="163"/>
      <c r="GB48" s="245"/>
      <c r="GC48" s="171"/>
      <c r="GD48" s="170"/>
      <c r="GE48" s="169"/>
      <c r="GF48" s="163"/>
      <c r="GG48" s="163"/>
      <c r="GH48" s="163"/>
      <c r="GI48" s="163"/>
      <c r="GJ48" s="245"/>
      <c r="GK48" s="171"/>
      <c r="GL48" s="170"/>
      <c r="GM48" s="169"/>
      <c r="GN48" s="163"/>
      <c r="GO48" s="163"/>
      <c r="GP48" s="163"/>
      <c r="GQ48" s="163"/>
      <c r="GR48" s="245"/>
      <c r="GS48" s="171"/>
      <c r="GT48" s="170"/>
      <c r="GU48" s="169"/>
      <c r="GV48" s="163"/>
      <c r="GW48" s="163"/>
      <c r="GX48" s="163"/>
      <c r="GY48" s="163"/>
      <c r="GZ48" s="245"/>
      <c r="HA48" s="171"/>
      <c r="HB48" s="170"/>
      <c r="HC48" s="169"/>
      <c r="HD48" s="163"/>
      <c r="HE48" s="163"/>
      <c r="HF48" s="163"/>
      <c r="HG48" s="163"/>
      <c r="HH48" s="245"/>
      <c r="HI48" s="171"/>
      <c r="HJ48" s="170"/>
      <c r="HK48" s="169"/>
      <c r="HL48" s="163"/>
      <c r="HM48" s="163"/>
      <c r="HN48" s="163"/>
      <c r="HO48" s="163"/>
      <c r="HP48" s="245"/>
      <c r="HQ48" s="171"/>
      <c r="HR48" s="170"/>
      <c r="HS48" s="169"/>
      <c r="HT48" s="163"/>
      <c r="HU48" s="163"/>
      <c r="HV48" s="163"/>
      <c r="HW48" s="163"/>
      <c r="HX48" s="245"/>
      <c r="HY48" s="171"/>
      <c r="HZ48" s="170"/>
      <c r="IA48" s="169"/>
      <c r="IB48" s="163"/>
      <c r="IC48" s="163"/>
      <c r="ID48" s="163"/>
      <c r="IE48" s="163"/>
      <c r="IF48" s="245"/>
      <c r="IG48" s="171"/>
      <c r="IH48" s="170"/>
      <c r="II48" s="169"/>
      <c r="IJ48" s="163"/>
      <c r="IK48" s="163"/>
      <c r="IL48" s="163"/>
      <c r="IM48" s="163"/>
      <c r="IN48" s="245"/>
      <c r="IO48" s="171"/>
      <c r="IP48" s="170"/>
      <c r="IQ48" s="169"/>
      <c r="IR48" s="163"/>
      <c r="IS48" s="163"/>
      <c r="IT48" s="163"/>
      <c r="IU48" s="163"/>
      <c r="IV48" s="245"/>
    </row>
    <row r="49" spans="1:256" s="241" customFormat="1" ht="39" customHeight="1" x14ac:dyDescent="0.2">
      <c r="A49" s="171" t="s">
        <v>1</v>
      </c>
      <c r="B49" s="175" t="s">
        <v>154</v>
      </c>
      <c r="C49" s="174" t="s">
        <v>318</v>
      </c>
      <c r="D49" s="163">
        <v>15000</v>
      </c>
      <c r="E49" s="163"/>
      <c r="F49" s="163"/>
      <c r="G49" s="163"/>
      <c r="H49" s="244" t="s">
        <v>161</v>
      </c>
      <c r="I49" s="173"/>
      <c r="J49" s="172"/>
      <c r="K49" s="169"/>
      <c r="L49" s="163"/>
      <c r="M49" s="163"/>
      <c r="N49" s="163"/>
      <c r="O49" s="163"/>
      <c r="P49" s="245"/>
      <c r="Q49" s="171"/>
      <c r="R49" s="170"/>
      <c r="S49" s="169"/>
      <c r="T49" s="163"/>
      <c r="U49" s="163"/>
      <c r="V49" s="163"/>
      <c r="W49" s="163"/>
      <c r="X49" s="245"/>
      <c r="Y49" s="171"/>
      <c r="Z49" s="170"/>
      <c r="AA49" s="169"/>
      <c r="AB49" s="163"/>
      <c r="AC49" s="163"/>
      <c r="AD49" s="163"/>
      <c r="AE49" s="163"/>
      <c r="AF49" s="245"/>
      <c r="AG49" s="171"/>
      <c r="AH49" s="170"/>
      <c r="AI49" s="169"/>
      <c r="AJ49" s="163"/>
      <c r="AK49" s="163"/>
      <c r="AL49" s="163"/>
      <c r="AM49" s="163"/>
      <c r="AN49" s="245"/>
      <c r="AO49" s="171"/>
      <c r="AP49" s="170"/>
      <c r="AQ49" s="169"/>
      <c r="AR49" s="163"/>
      <c r="AS49" s="163"/>
      <c r="AT49" s="163"/>
      <c r="AU49" s="163"/>
      <c r="AV49" s="245"/>
      <c r="AW49" s="171"/>
      <c r="AX49" s="170"/>
      <c r="AY49" s="169"/>
      <c r="AZ49" s="163"/>
      <c r="BA49" s="163"/>
      <c r="BB49" s="163"/>
      <c r="BC49" s="163"/>
      <c r="BD49" s="245"/>
      <c r="BE49" s="171"/>
      <c r="BF49" s="170"/>
      <c r="BG49" s="169"/>
      <c r="BH49" s="163"/>
      <c r="BI49" s="163"/>
      <c r="BJ49" s="163"/>
      <c r="BK49" s="163"/>
      <c r="BL49" s="245"/>
      <c r="BM49" s="171"/>
      <c r="BN49" s="170"/>
      <c r="BO49" s="169"/>
      <c r="BP49" s="163"/>
      <c r="BQ49" s="163"/>
      <c r="BR49" s="163"/>
      <c r="BS49" s="163"/>
      <c r="BT49" s="245"/>
      <c r="BU49" s="171"/>
      <c r="BV49" s="170"/>
      <c r="BW49" s="169"/>
      <c r="BX49" s="163"/>
      <c r="BY49" s="163"/>
      <c r="BZ49" s="163"/>
      <c r="CA49" s="163"/>
      <c r="CB49" s="245"/>
      <c r="CC49" s="171"/>
      <c r="CD49" s="170"/>
      <c r="CE49" s="169"/>
      <c r="CF49" s="163"/>
      <c r="CG49" s="163"/>
      <c r="CH49" s="163"/>
      <c r="CI49" s="163"/>
      <c r="CJ49" s="245"/>
      <c r="CK49" s="171"/>
      <c r="CL49" s="170"/>
      <c r="CM49" s="169"/>
      <c r="CN49" s="163"/>
      <c r="CO49" s="163"/>
      <c r="CP49" s="163"/>
      <c r="CQ49" s="163"/>
      <c r="CR49" s="245"/>
      <c r="CS49" s="171"/>
      <c r="CT49" s="170"/>
      <c r="CU49" s="169"/>
      <c r="CV49" s="163"/>
      <c r="CW49" s="163"/>
      <c r="CX49" s="163"/>
      <c r="CY49" s="163"/>
      <c r="CZ49" s="245"/>
      <c r="DA49" s="171"/>
      <c r="DB49" s="170"/>
      <c r="DC49" s="169"/>
      <c r="DD49" s="163"/>
      <c r="DE49" s="163"/>
      <c r="DF49" s="163"/>
      <c r="DG49" s="163"/>
      <c r="DH49" s="245"/>
      <c r="DI49" s="171"/>
      <c r="DJ49" s="170"/>
      <c r="DK49" s="169"/>
      <c r="DL49" s="163"/>
      <c r="DM49" s="163"/>
      <c r="DN49" s="163"/>
      <c r="DO49" s="163"/>
      <c r="DP49" s="245"/>
      <c r="DQ49" s="171"/>
      <c r="DR49" s="170"/>
      <c r="DS49" s="169"/>
      <c r="DT49" s="163"/>
      <c r="DU49" s="163"/>
      <c r="DV49" s="163"/>
      <c r="DW49" s="163"/>
      <c r="DX49" s="245"/>
      <c r="DY49" s="171"/>
      <c r="DZ49" s="170"/>
      <c r="EA49" s="169"/>
      <c r="EB49" s="163"/>
      <c r="EC49" s="163"/>
      <c r="ED49" s="163"/>
      <c r="EE49" s="163"/>
      <c r="EF49" s="245"/>
      <c r="EG49" s="171"/>
      <c r="EH49" s="170"/>
      <c r="EI49" s="169"/>
      <c r="EJ49" s="163"/>
      <c r="EK49" s="163"/>
      <c r="EL49" s="163"/>
      <c r="EM49" s="163"/>
      <c r="EN49" s="245"/>
      <c r="EO49" s="171"/>
      <c r="EP49" s="170"/>
      <c r="EQ49" s="169"/>
      <c r="ER49" s="163"/>
      <c r="ES49" s="163"/>
      <c r="ET49" s="163"/>
      <c r="EU49" s="163"/>
      <c r="EV49" s="245"/>
      <c r="EW49" s="171"/>
      <c r="EX49" s="170"/>
      <c r="EY49" s="169"/>
      <c r="EZ49" s="163"/>
      <c r="FA49" s="163"/>
      <c r="FB49" s="163"/>
      <c r="FC49" s="163"/>
      <c r="FD49" s="245"/>
      <c r="FE49" s="171"/>
      <c r="FF49" s="170"/>
      <c r="FG49" s="169"/>
      <c r="FH49" s="163"/>
      <c r="FI49" s="163"/>
      <c r="FJ49" s="163"/>
      <c r="FK49" s="163"/>
      <c r="FL49" s="245"/>
      <c r="FM49" s="171"/>
      <c r="FN49" s="170"/>
      <c r="FO49" s="169"/>
      <c r="FP49" s="163"/>
      <c r="FQ49" s="163"/>
      <c r="FR49" s="163"/>
      <c r="FS49" s="163"/>
      <c r="FT49" s="245"/>
      <c r="FU49" s="171"/>
      <c r="FV49" s="170"/>
      <c r="FW49" s="169"/>
      <c r="FX49" s="163"/>
      <c r="FY49" s="163"/>
      <c r="FZ49" s="163"/>
      <c r="GA49" s="163"/>
      <c r="GB49" s="245"/>
      <c r="GC49" s="171"/>
      <c r="GD49" s="170"/>
      <c r="GE49" s="169"/>
      <c r="GF49" s="163"/>
      <c r="GG49" s="163"/>
      <c r="GH49" s="163"/>
      <c r="GI49" s="163"/>
      <c r="GJ49" s="245"/>
      <c r="GK49" s="171"/>
      <c r="GL49" s="170"/>
      <c r="GM49" s="169"/>
      <c r="GN49" s="163"/>
      <c r="GO49" s="163"/>
      <c r="GP49" s="163"/>
      <c r="GQ49" s="163"/>
      <c r="GR49" s="245"/>
      <c r="GS49" s="171"/>
      <c r="GT49" s="170"/>
      <c r="GU49" s="169"/>
      <c r="GV49" s="163"/>
      <c r="GW49" s="163"/>
      <c r="GX49" s="163"/>
      <c r="GY49" s="163"/>
      <c r="GZ49" s="245"/>
      <c r="HA49" s="171"/>
      <c r="HB49" s="170"/>
      <c r="HC49" s="169"/>
      <c r="HD49" s="163"/>
      <c r="HE49" s="163"/>
      <c r="HF49" s="163"/>
      <c r="HG49" s="163"/>
      <c r="HH49" s="245"/>
      <c r="HI49" s="171"/>
      <c r="HJ49" s="170"/>
      <c r="HK49" s="169"/>
      <c r="HL49" s="163"/>
      <c r="HM49" s="163"/>
      <c r="HN49" s="163"/>
      <c r="HO49" s="163"/>
      <c r="HP49" s="245"/>
      <c r="HQ49" s="171"/>
      <c r="HR49" s="170"/>
      <c r="HS49" s="169"/>
      <c r="HT49" s="163"/>
      <c r="HU49" s="163"/>
      <c r="HV49" s="163"/>
      <c r="HW49" s="163"/>
      <c r="HX49" s="245"/>
      <c r="HY49" s="171"/>
      <c r="HZ49" s="170"/>
      <c r="IA49" s="169"/>
      <c r="IB49" s="163"/>
      <c r="IC49" s="163"/>
      <c r="ID49" s="163"/>
      <c r="IE49" s="163"/>
      <c r="IF49" s="245"/>
      <c r="IG49" s="171"/>
      <c r="IH49" s="170"/>
      <c r="II49" s="169"/>
      <c r="IJ49" s="163"/>
      <c r="IK49" s="163"/>
      <c r="IL49" s="163"/>
      <c r="IM49" s="163"/>
      <c r="IN49" s="245"/>
      <c r="IO49" s="171"/>
      <c r="IP49" s="170"/>
      <c r="IQ49" s="169"/>
      <c r="IR49" s="163"/>
      <c r="IS49" s="163"/>
      <c r="IT49" s="163"/>
      <c r="IU49" s="163"/>
      <c r="IV49" s="245"/>
    </row>
    <row r="50" spans="1:256" s="241" customFormat="1" ht="39" customHeight="1" x14ac:dyDescent="0.2">
      <c r="A50" s="171" t="s">
        <v>1</v>
      </c>
      <c r="B50" s="175" t="s">
        <v>5</v>
      </c>
      <c r="C50" s="174" t="s">
        <v>124</v>
      </c>
      <c r="D50" s="163">
        <v>40000</v>
      </c>
      <c r="E50" s="163"/>
      <c r="F50" s="163"/>
      <c r="G50" s="163"/>
      <c r="H50" s="244" t="s">
        <v>319</v>
      </c>
      <c r="I50" s="173"/>
      <c r="J50" s="172"/>
      <c r="K50" s="169"/>
      <c r="L50" s="163"/>
      <c r="M50" s="163"/>
      <c r="N50" s="163"/>
      <c r="O50" s="163"/>
      <c r="P50" s="245"/>
      <c r="Q50" s="171"/>
      <c r="R50" s="170"/>
      <c r="S50" s="169"/>
      <c r="T50" s="163"/>
      <c r="U50" s="163"/>
      <c r="V50" s="163"/>
      <c r="W50" s="163"/>
      <c r="X50" s="245"/>
      <c r="Y50" s="171"/>
      <c r="Z50" s="170"/>
      <c r="AA50" s="169"/>
      <c r="AB50" s="163"/>
      <c r="AC50" s="163"/>
      <c r="AD50" s="163"/>
      <c r="AE50" s="163"/>
      <c r="AF50" s="245"/>
      <c r="AG50" s="171"/>
      <c r="AH50" s="170"/>
      <c r="AI50" s="169"/>
      <c r="AJ50" s="163"/>
      <c r="AK50" s="163"/>
      <c r="AL50" s="163"/>
      <c r="AM50" s="163"/>
      <c r="AN50" s="245"/>
      <c r="AO50" s="171"/>
      <c r="AP50" s="170"/>
      <c r="AQ50" s="169"/>
      <c r="AR50" s="163"/>
      <c r="AS50" s="163"/>
      <c r="AT50" s="163"/>
      <c r="AU50" s="163"/>
      <c r="AV50" s="245"/>
      <c r="AW50" s="171"/>
      <c r="AX50" s="170"/>
      <c r="AY50" s="169"/>
      <c r="AZ50" s="163"/>
      <c r="BA50" s="163"/>
      <c r="BB50" s="163"/>
      <c r="BC50" s="163"/>
      <c r="BD50" s="245"/>
      <c r="BE50" s="171"/>
      <c r="BF50" s="170"/>
      <c r="BG50" s="169"/>
      <c r="BH50" s="163"/>
      <c r="BI50" s="163"/>
      <c r="BJ50" s="163"/>
      <c r="BK50" s="163"/>
      <c r="BL50" s="245"/>
      <c r="BM50" s="171"/>
      <c r="BN50" s="170"/>
      <c r="BO50" s="169"/>
      <c r="BP50" s="163"/>
      <c r="BQ50" s="163"/>
      <c r="BR50" s="163"/>
      <c r="BS50" s="163"/>
      <c r="BT50" s="245"/>
      <c r="BU50" s="171"/>
      <c r="BV50" s="170"/>
      <c r="BW50" s="169"/>
      <c r="BX50" s="163"/>
      <c r="BY50" s="163"/>
      <c r="BZ50" s="163"/>
      <c r="CA50" s="163"/>
      <c r="CB50" s="245"/>
      <c r="CC50" s="171"/>
      <c r="CD50" s="170"/>
      <c r="CE50" s="169"/>
      <c r="CF50" s="163"/>
      <c r="CG50" s="163"/>
      <c r="CH50" s="163"/>
      <c r="CI50" s="163"/>
      <c r="CJ50" s="245"/>
      <c r="CK50" s="171"/>
      <c r="CL50" s="170"/>
      <c r="CM50" s="169"/>
      <c r="CN50" s="163"/>
      <c r="CO50" s="163"/>
      <c r="CP50" s="163"/>
      <c r="CQ50" s="163"/>
      <c r="CR50" s="245"/>
      <c r="CS50" s="171"/>
      <c r="CT50" s="170"/>
      <c r="CU50" s="169"/>
      <c r="CV50" s="163"/>
      <c r="CW50" s="163"/>
      <c r="CX50" s="163"/>
      <c r="CY50" s="163"/>
      <c r="CZ50" s="245"/>
      <c r="DA50" s="171"/>
      <c r="DB50" s="170"/>
      <c r="DC50" s="169"/>
      <c r="DD50" s="163"/>
      <c r="DE50" s="163"/>
      <c r="DF50" s="163"/>
      <c r="DG50" s="163"/>
      <c r="DH50" s="245"/>
      <c r="DI50" s="171"/>
      <c r="DJ50" s="170"/>
      <c r="DK50" s="169"/>
      <c r="DL50" s="163"/>
      <c r="DM50" s="163"/>
      <c r="DN50" s="163"/>
      <c r="DO50" s="163"/>
      <c r="DP50" s="245"/>
      <c r="DQ50" s="171"/>
      <c r="DR50" s="170"/>
      <c r="DS50" s="169"/>
      <c r="DT50" s="163"/>
      <c r="DU50" s="163"/>
      <c r="DV50" s="163"/>
      <c r="DW50" s="163"/>
      <c r="DX50" s="245"/>
      <c r="DY50" s="171"/>
      <c r="DZ50" s="170"/>
      <c r="EA50" s="169"/>
      <c r="EB50" s="163"/>
      <c r="EC50" s="163"/>
      <c r="ED50" s="163"/>
      <c r="EE50" s="163"/>
      <c r="EF50" s="245"/>
      <c r="EG50" s="171"/>
      <c r="EH50" s="170"/>
      <c r="EI50" s="169"/>
      <c r="EJ50" s="163"/>
      <c r="EK50" s="163"/>
      <c r="EL50" s="163"/>
      <c r="EM50" s="163"/>
      <c r="EN50" s="245"/>
      <c r="EO50" s="171"/>
      <c r="EP50" s="170"/>
      <c r="EQ50" s="169"/>
      <c r="ER50" s="163"/>
      <c r="ES50" s="163"/>
      <c r="ET50" s="163"/>
      <c r="EU50" s="163"/>
      <c r="EV50" s="245"/>
      <c r="EW50" s="171"/>
      <c r="EX50" s="170"/>
      <c r="EY50" s="169"/>
      <c r="EZ50" s="163"/>
      <c r="FA50" s="163"/>
      <c r="FB50" s="163"/>
      <c r="FC50" s="163"/>
      <c r="FD50" s="245"/>
      <c r="FE50" s="171"/>
      <c r="FF50" s="170"/>
      <c r="FG50" s="169"/>
      <c r="FH50" s="163"/>
      <c r="FI50" s="163"/>
      <c r="FJ50" s="163"/>
      <c r="FK50" s="163"/>
      <c r="FL50" s="245"/>
      <c r="FM50" s="171"/>
      <c r="FN50" s="170"/>
      <c r="FO50" s="169"/>
      <c r="FP50" s="163"/>
      <c r="FQ50" s="163"/>
      <c r="FR50" s="163"/>
      <c r="FS50" s="163"/>
      <c r="FT50" s="245"/>
      <c r="FU50" s="171"/>
      <c r="FV50" s="170"/>
      <c r="FW50" s="169"/>
      <c r="FX50" s="163"/>
      <c r="FY50" s="163"/>
      <c r="FZ50" s="163"/>
      <c r="GA50" s="163"/>
      <c r="GB50" s="245"/>
      <c r="GC50" s="171"/>
      <c r="GD50" s="170"/>
      <c r="GE50" s="169"/>
      <c r="GF50" s="163"/>
      <c r="GG50" s="163"/>
      <c r="GH50" s="163"/>
      <c r="GI50" s="163"/>
      <c r="GJ50" s="245"/>
      <c r="GK50" s="171"/>
      <c r="GL50" s="170"/>
      <c r="GM50" s="169"/>
      <c r="GN50" s="163"/>
      <c r="GO50" s="163"/>
      <c r="GP50" s="163"/>
      <c r="GQ50" s="163"/>
      <c r="GR50" s="245"/>
      <c r="GS50" s="171"/>
      <c r="GT50" s="170"/>
      <c r="GU50" s="169"/>
      <c r="GV50" s="163"/>
      <c r="GW50" s="163"/>
      <c r="GX50" s="163"/>
      <c r="GY50" s="163"/>
      <c r="GZ50" s="245"/>
      <c r="HA50" s="171"/>
      <c r="HB50" s="170"/>
      <c r="HC50" s="169"/>
      <c r="HD50" s="163"/>
      <c r="HE50" s="163"/>
      <c r="HF50" s="163"/>
      <c r="HG50" s="163"/>
      <c r="HH50" s="245"/>
      <c r="HI50" s="171"/>
      <c r="HJ50" s="170"/>
      <c r="HK50" s="169"/>
      <c r="HL50" s="163"/>
      <c r="HM50" s="163"/>
      <c r="HN50" s="163"/>
      <c r="HO50" s="163"/>
      <c r="HP50" s="245"/>
      <c r="HQ50" s="171"/>
      <c r="HR50" s="170"/>
      <c r="HS50" s="169"/>
      <c r="HT50" s="163"/>
      <c r="HU50" s="163"/>
      <c r="HV50" s="163"/>
      <c r="HW50" s="163"/>
      <c r="HX50" s="245"/>
      <c r="HY50" s="171"/>
      <c r="HZ50" s="170"/>
      <c r="IA50" s="169"/>
      <c r="IB50" s="163"/>
      <c r="IC50" s="163"/>
      <c r="ID50" s="163"/>
      <c r="IE50" s="163"/>
      <c r="IF50" s="245"/>
      <c r="IG50" s="171"/>
      <c r="IH50" s="170"/>
      <c r="II50" s="169"/>
      <c r="IJ50" s="163"/>
      <c r="IK50" s="163"/>
      <c r="IL50" s="163"/>
      <c r="IM50" s="163"/>
      <c r="IN50" s="245"/>
      <c r="IO50" s="171"/>
      <c r="IP50" s="170"/>
      <c r="IQ50" s="169"/>
      <c r="IR50" s="163"/>
      <c r="IS50" s="163"/>
      <c r="IT50" s="163"/>
      <c r="IU50" s="163"/>
      <c r="IV50" s="245"/>
    </row>
    <row r="51" spans="1:256" s="241" customFormat="1" ht="31.5" customHeight="1" x14ac:dyDescent="0.2">
      <c r="A51" s="171" t="s">
        <v>1</v>
      </c>
      <c r="B51" s="175" t="s">
        <v>5</v>
      </c>
      <c r="C51" s="174" t="s">
        <v>124</v>
      </c>
      <c r="D51" s="163">
        <v>14074</v>
      </c>
      <c r="E51" s="163"/>
      <c r="F51" s="163"/>
      <c r="G51" s="163"/>
      <c r="H51" s="244" t="s">
        <v>320</v>
      </c>
      <c r="I51" s="173"/>
      <c r="J51" s="172"/>
      <c r="K51" s="169"/>
      <c r="L51" s="163"/>
      <c r="M51" s="163"/>
      <c r="N51" s="163"/>
      <c r="O51" s="163"/>
      <c r="P51" s="245"/>
      <c r="Q51" s="171"/>
      <c r="R51" s="170"/>
      <c r="S51" s="169"/>
      <c r="T51" s="163"/>
      <c r="U51" s="163"/>
      <c r="V51" s="163"/>
      <c r="W51" s="163"/>
      <c r="X51" s="245"/>
      <c r="Y51" s="171"/>
      <c r="Z51" s="170"/>
      <c r="AA51" s="169"/>
      <c r="AB51" s="163"/>
      <c r="AC51" s="163"/>
      <c r="AD51" s="163"/>
      <c r="AE51" s="163"/>
      <c r="AF51" s="245"/>
      <c r="AG51" s="171"/>
      <c r="AH51" s="170"/>
      <c r="AI51" s="169"/>
      <c r="AJ51" s="163"/>
      <c r="AK51" s="163"/>
      <c r="AL51" s="163"/>
      <c r="AM51" s="163"/>
      <c r="AN51" s="245"/>
      <c r="AO51" s="171"/>
      <c r="AP51" s="170"/>
      <c r="AQ51" s="169"/>
      <c r="AR51" s="163"/>
      <c r="AS51" s="163"/>
      <c r="AT51" s="163"/>
      <c r="AU51" s="163"/>
      <c r="AV51" s="245"/>
      <c r="AW51" s="171"/>
      <c r="AX51" s="170"/>
      <c r="AY51" s="169"/>
      <c r="AZ51" s="163"/>
      <c r="BA51" s="163"/>
      <c r="BB51" s="163"/>
      <c r="BC51" s="163"/>
      <c r="BD51" s="245"/>
      <c r="BE51" s="171"/>
      <c r="BF51" s="170"/>
      <c r="BG51" s="169"/>
      <c r="BH51" s="163"/>
      <c r="BI51" s="163"/>
      <c r="BJ51" s="163"/>
      <c r="BK51" s="163"/>
      <c r="BL51" s="245"/>
      <c r="BM51" s="171"/>
      <c r="BN51" s="170"/>
      <c r="BO51" s="169"/>
      <c r="BP51" s="163"/>
      <c r="BQ51" s="163"/>
      <c r="BR51" s="163"/>
      <c r="BS51" s="163"/>
      <c r="BT51" s="245"/>
      <c r="BU51" s="171"/>
      <c r="BV51" s="170"/>
      <c r="BW51" s="169"/>
      <c r="BX51" s="163"/>
      <c r="BY51" s="163"/>
      <c r="BZ51" s="163"/>
      <c r="CA51" s="163"/>
      <c r="CB51" s="245"/>
      <c r="CC51" s="171"/>
      <c r="CD51" s="170"/>
      <c r="CE51" s="169"/>
      <c r="CF51" s="163"/>
      <c r="CG51" s="163"/>
      <c r="CH51" s="163"/>
      <c r="CI51" s="163"/>
      <c r="CJ51" s="245"/>
      <c r="CK51" s="171"/>
      <c r="CL51" s="170"/>
      <c r="CM51" s="169"/>
      <c r="CN51" s="163"/>
      <c r="CO51" s="163"/>
      <c r="CP51" s="163"/>
      <c r="CQ51" s="163"/>
      <c r="CR51" s="245"/>
      <c r="CS51" s="171"/>
      <c r="CT51" s="170"/>
      <c r="CU51" s="169"/>
      <c r="CV51" s="163"/>
      <c r="CW51" s="163"/>
      <c r="CX51" s="163"/>
      <c r="CY51" s="163"/>
      <c r="CZ51" s="245"/>
      <c r="DA51" s="171"/>
      <c r="DB51" s="170"/>
      <c r="DC51" s="169"/>
      <c r="DD51" s="163"/>
      <c r="DE51" s="163"/>
      <c r="DF51" s="163"/>
      <c r="DG51" s="163"/>
      <c r="DH51" s="245"/>
      <c r="DI51" s="171"/>
      <c r="DJ51" s="170"/>
      <c r="DK51" s="169"/>
      <c r="DL51" s="163"/>
      <c r="DM51" s="163"/>
      <c r="DN51" s="163"/>
      <c r="DO51" s="163"/>
      <c r="DP51" s="245"/>
      <c r="DQ51" s="171"/>
      <c r="DR51" s="170"/>
      <c r="DS51" s="169"/>
      <c r="DT51" s="163"/>
      <c r="DU51" s="163"/>
      <c r="DV51" s="163"/>
      <c r="DW51" s="163"/>
      <c r="DX51" s="245"/>
      <c r="DY51" s="171"/>
      <c r="DZ51" s="170"/>
      <c r="EA51" s="169"/>
      <c r="EB51" s="163"/>
      <c r="EC51" s="163"/>
      <c r="ED51" s="163"/>
      <c r="EE51" s="163"/>
      <c r="EF51" s="245"/>
      <c r="EG51" s="171"/>
      <c r="EH51" s="170"/>
      <c r="EI51" s="169"/>
      <c r="EJ51" s="163"/>
      <c r="EK51" s="163"/>
      <c r="EL51" s="163"/>
      <c r="EM51" s="163"/>
      <c r="EN51" s="245"/>
      <c r="EO51" s="171"/>
      <c r="EP51" s="170"/>
      <c r="EQ51" s="169"/>
      <c r="ER51" s="163"/>
      <c r="ES51" s="163"/>
      <c r="ET51" s="163"/>
      <c r="EU51" s="163"/>
      <c r="EV51" s="245"/>
      <c r="EW51" s="171"/>
      <c r="EX51" s="170"/>
      <c r="EY51" s="169"/>
      <c r="EZ51" s="163"/>
      <c r="FA51" s="163"/>
      <c r="FB51" s="163"/>
      <c r="FC51" s="163"/>
      <c r="FD51" s="245"/>
      <c r="FE51" s="171"/>
      <c r="FF51" s="170"/>
      <c r="FG51" s="169"/>
      <c r="FH51" s="163"/>
      <c r="FI51" s="163"/>
      <c r="FJ51" s="163"/>
      <c r="FK51" s="163"/>
      <c r="FL51" s="245"/>
      <c r="FM51" s="171"/>
      <c r="FN51" s="170"/>
      <c r="FO51" s="169"/>
      <c r="FP51" s="163"/>
      <c r="FQ51" s="163"/>
      <c r="FR51" s="163"/>
      <c r="FS51" s="163"/>
      <c r="FT51" s="245"/>
      <c r="FU51" s="171"/>
      <c r="FV51" s="170"/>
      <c r="FW51" s="169"/>
      <c r="FX51" s="163"/>
      <c r="FY51" s="163"/>
      <c r="FZ51" s="163"/>
      <c r="GA51" s="163"/>
      <c r="GB51" s="245"/>
      <c r="GC51" s="171"/>
      <c r="GD51" s="170"/>
      <c r="GE51" s="169"/>
      <c r="GF51" s="163"/>
      <c r="GG51" s="163"/>
      <c r="GH51" s="163"/>
      <c r="GI51" s="163"/>
      <c r="GJ51" s="245"/>
      <c r="GK51" s="171"/>
      <c r="GL51" s="170"/>
      <c r="GM51" s="169"/>
      <c r="GN51" s="163"/>
      <c r="GO51" s="163"/>
      <c r="GP51" s="163"/>
      <c r="GQ51" s="163"/>
      <c r="GR51" s="245"/>
      <c r="GS51" s="171"/>
      <c r="GT51" s="170"/>
      <c r="GU51" s="169"/>
      <c r="GV51" s="163"/>
      <c r="GW51" s="163"/>
      <c r="GX51" s="163"/>
      <c r="GY51" s="163"/>
      <c r="GZ51" s="245"/>
      <c r="HA51" s="171"/>
      <c r="HB51" s="170"/>
      <c r="HC51" s="169"/>
      <c r="HD51" s="163"/>
      <c r="HE51" s="163"/>
      <c r="HF51" s="163"/>
      <c r="HG51" s="163"/>
      <c r="HH51" s="245"/>
      <c r="HI51" s="171"/>
      <c r="HJ51" s="170"/>
      <c r="HK51" s="169"/>
      <c r="HL51" s="163"/>
      <c r="HM51" s="163"/>
      <c r="HN51" s="163"/>
      <c r="HO51" s="163"/>
      <c r="HP51" s="245"/>
      <c r="HQ51" s="171"/>
      <c r="HR51" s="170"/>
      <c r="HS51" s="169"/>
      <c r="HT51" s="163"/>
      <c r="HU51" s="163"/>
      <c r="HV51" s="163"/>
      <c r="HW51" s="163"/>
      <c r="HX51" s="245"/>
      <c r="HY51" s="171"/>
      <c r="HZ51" s="170"/>
      <c r="IA51" s="169"/>
      <c r="IB51" s="163"/>
      <c r="IC51" s="163"/>
      <c r="ID51" s="163"/>
      <c r="IE51" s="163"/>
      <c r="IF51" s="245"/>
      <c r="IG51" s="171"/>
      <c r="IH51" s="170"/>
      <c r="II51" s="169"/>
      <c r="IJ51" s="163"/>
      <c r="IK51" s="163"/>
      <c r="IL51" s="163"/>
      <c r="IM51" s="163"/>
      <c r="IN51" s="245"/>
      <c r="IO51" s="171"/>
      <c r="IP51" s="170"/>
      <c r="IQ51" s="169"/>
      <c r="IR51" s="163"/>
      <c r="IS51" s="163"/>
      <c r="IT51" s="163"/>
      <c r="IU51" s="163"/>
      <c r="IV51" s="245"/>
    </row>
    <row r="52" spans="1:256" s="241" customFormat="1" ht="42.75" customHeight="1" x14ac:dyDescent="0.2">
      <c r="A52" s="171" t="s">
        <v>1</v>
      </c>
      <c r="B52" s="171" t="s">
        <v>5</v>
      </c>
      <c r="C52" s="246" t="s">
        <v>124</v>
      </c>
      <c r="D52" s="163">
        <v>32707.54</v>
      </c>
      <c r="E52" s="163"/>
      <c r="F52" s="163"/>
      <c r="G52" s="163"/>
      <c r="H52" s="244" t="s">
        <v>321</v>
      </c>
      <c r="I52" s="173"/>
      <c r="J52" s="172"/>
      <c r="K52" s="169"/>
      <c r="L52" s="163"/>
      <c r="M52" s="163"/>
      <c r="N52" s="163"/>
      <c r="O52" s="163"/>
      <c r="P52" s="245"/>
      <c r="Q52" s="171"/>
      <c r="R52" s="170"/>
      <c r="S52" s="169"/>
      <c r="T52" s="163"/>
      <c r="U52" s="163"/>
      <c r="V52" s="163"/>
      <c r="W52" s="163"/>
      <c r="X52" s="245"/>
      <c r="Y52" s="171"/>
      <c r="Z52" s="170"/>
      <c r="AA52" s="169"/>
      <c r="AB52" s="163"/>
      <c r="AC52" s="163"/>
      <c r="AD52" s="163"/>
      <c r="AE52" s="163"/>
      <c r="AF52" s="245"/>
      <c r="AG52" s="171"/>
      <c r="AH52" s="170"/>
      <c r="AI52" s="169"/>
      <c r="AJ52" s="163"/>
      <c r="AK52" s="163"/>
      <c r="AL52" s="163"/>
      <c r="AM52" s="163"/>
      <c r="AN52" s="245"/>
      <c r="AO52" s="171"/>
      <c r="AP52" s="170"/>
      <c r="AQ52" s="169"/>
      <c r="AR52" s="163"/>
      <c r="AS52" s="163"/>
      <c r="AT52" s="163"/>
      <c r="AU52" s="163"/>
      <c r="AV52" s="245"/>
      <c r="AW52" s="171"/>
      <c r="AX52" s="170"/>
      <c r="AY52" s="169"/>
      <c r="AZ52" s="163"/>
      <c r="BA52" s="163"/>
      <c r="BB52" s="163"/>
      <c r="BC52" s="163"/>
      <c r="BD52" s="245"/>
      <c r="BE52" s="171"/>
      <c r="BF52" s="170"/>
      <c r="BG52" s="169"/>
      <c r="BH52" s="163"/>
      <c r="BI52" s="163"/>
      <c r="BJ52" s="163"/>
      <c r="BK52" s="163"/>
      <c r="BL52" s="245"/>
      <c r="BM52" s="171"/>
      <c r="BN52" s="170"/>
      <c r="BO52" s="169"/>
      <c r="BP52" s="163"/>
      <c r="BQ52" s="163"/>
      <c r="BR52" s="163"/>
      <c r="BS52" s="163"/>
      <c r="BT52" s="245"/>
      <c r="BU52" s="171"/>
      <c r="BV52" s="170"/>
      <c r="BW52" s="169"/>
      <c r="BX52" s="163"/>
      <c r="BY52" s="163"/>
      <c r="BZ52" s="163"/>
      <c r="CA52" s="163"/>
      <c r="CB52" s="245"/>
      <c r="CC52" s="171"/>
      <c r="CD52" s="170"/>
      <c r="CE52" s="169"/>
      <c r="CF52" s="163"/>
      <c r="CG52" s="163"/>
      <c r="CH52" s="163"/>
      <c r="CI52" s="163"/>
      <c r="CJ52" s="245"/>
      <c r="CK52" s="171"/>
      <c r="CL52" s="170"/>
      <c r="CM52" s="169"/>
      <c r="CN52" s="163"/>
      <c r="CO52" s="163"/>
      <c r="CP52" s="163"/>
      <c r="CQ52" s="163"/>
      <c r="CR52" s="245"/>
      <c r="CS52" s="171"/>
      <c r="CT52" s="170"/>
      <c r="CU52" s="169"/>
      <c r="CV52" s="163"/>
      <c r="CW52" s="163"/>
      <c r="CX52" s="163"/>
      <c r="CY52" s="163"/>
      <c r="CZ52" s="245"/>
      <c r="DA52" s="171"/>
      <c r="DB52" s="170"/>
      <c r="DC52" s="169"/>
      <c r="DD52" s="163"/>
      <c r="DE52" s="163"/>
      <c r="DF52" s="163"/>
      <c r="DG52" s="163"/>
      <c r="DH52" s="245"/>
      <c r="DI52" s="171"/>
      <c r="DJ52" s="170"/>
      <c r="DK52" s="169"/>
      <c r="DL52" s="163"/>
      <c r="DM52" s="163"/>
      <c r="DN52" s="163"/>
      <c r="DO52" s="163"/>
      <c r="DP52" s="245"/>
      <c r="DQ52" s="171"/>
      <c r="DR52" s="170"/>
      <c r="DS52" s="169"/>
      <c r="DT52" s="163"/>
      <c r="DU52" s="163"/>
      <c r="DV52" s="163"/>
      <c r="DW52" s="163"/>
      <c r="DX52" s="245"/>
      <c r="DY52" s="171"/>
      <c r="DZ52" s="170"/>
      <c r="EA52" s="169"/>
      <c r="EB52" s="163"/>
      <c r="EC52" s="163"/>
      <c r="ED52" s="163"/>
      <c r="EE52" s="163"/>
      <c r="EF52" s="245"/>
      <c r="EG52" s="171"/>
      <c r="EH52" s="170"/>
      <c r="EI52" s="169"/>
      <c r="EJ52" s="163"/>
      <c r="EK52" s="163"/>
      <c r="EL52" s="163"/>
      <c r="EM52" s="163"/>
      <c r="EN52" s="245"/>
      <c r="EO52" s="171"/>
      <c r="EP52" s="170"/>
      <c r="EQ52" s="169"/>
      <c r="ER52" s="163"/>
      <c r="ES52" s="163"/>
      <c r="ET52" s="163"/>
      <c r="EU52" s="163"/>
      <c r="EV52" s="245"/>
      <c r="EW52" s="171"/>
      <c r="EX52" s="170"/>
      <c r="EY52" s="169"/>
      <c r="EZ52" s="163"/>
      <c r="FA52" s="163"/>
      <c r="FB52" s="163"/>
      <c r="FC52" s="163"/>
      <c r="FD52" s="245"/>
      <c r="FE52" s="171"/>
      <c r="FF52" s="170"/>
      <c r="FG52" s="169"/>
      <c r="FH52" s="163"/>
      <c r="FI52" s="163"/>
      <c r="FJ52" s="163"/>
      <c r="FK52" s="163"/>
      <c r="FL52" s="245"/>
      <c r="FM52" s="171"/>
      <c r="FN52" s="170"/>
      <c r="FO52" s="169"/>
      <c r="FP52" s="163"/>
      <c r="FQ52" s="163"/>
      <c r="FR52" s="163"/>
      <c r="FS52" s="163"/>
      <c r="FT52" s="245"/>
      <c r="FU52" s="171"/>
      <c r="FV52" s="170"/>
      <c r="FW52" s="169"/>
      <c r="FX52" s="163"/>
      <c r="FY52" s="163"/>
      <c r="FZ52" s="163"/>
      <c r="GA52" s="163"/>
      <c r="GB52" s="245"/>
      <c r="GC52" s="171"/>
      <c r="GD52" s="170"/>
      <c r="GE52" s="169"/>
      <c r="GF52" s="163"/>
      <c r="GG52" s="163"/>
      <c r="GH52" s="163"/>
      <c r="GI52" s="163"/>
      <c r="GJ52" s="245"/>
      <c r="GK52" s="171"/>
      <c r="GL52" s="170"/>
      <c r="GM52" s="169"/>
      <c r="GN52" s="163"/>
      <c r="GO52" s="163"/>
      <c r="GP52" s="163"/>
      <c r="GQ52" s="163"/>
      <c r="GR52" s="245"/>
      <c r="GS52" s="171"/>
      <c r="GT52" s="170"/>
      <c r="GU52" s="169"/>
      <c r="GV52" s="163"/>
      <c r="GW52" s="163"/>
      <c r="GX52" s="163"/>
      <c r="GY52" s="163"/>
      <c r="GZ52" s="245"/>
      <c r="HA52" s="171"/>
      <c r="HB52" s="170"/>
      <c r="HC52" s="169"/>
      <c r="HD52" s="163"/>
      <c r="HE52" s="163"/>
      <c r="HF52" s="163"/>
      <c r="HG52" s="163"/>
      <c r="HH52" s="245"/>
      <c r="HI52" s="171"/>
      <c r="HJ52" s="170"/>
      <c r="HK52" s="169"/>
      <c r="HL52" s="163"/>
      <c r="HM52" s="163"/>
      <c r="HN52" s="163"/>
      <c r="HO52" s="163"/>
      <c r="HP52" s="245"/>
      <c r="HQ52" s="171"/>
      <c r="HR52" s="170"/>
      <c r="HS52" s="169"/>
      <c r="HT52" s="163"/>
      <c r="HU52" s="163"/>
      <c r="HV52" s="163"/>
      <c r="HW52" s="163"/>
      <c r="HX52" s="245"/>
      <c r="HY52" s="171"/>
      <c r="HZ52" s="170"/>
      <c r="IA52" s="169"/>
      <c r="IB52" s="163"/>
      <c r="IC52" s="163"/>
      <c r="ID52" s="163"/>
      <c r="IE52" s="163"/>
      <c r="IF52" s="245"/>
      <c r="IG52" s="171"/>
      <c r="IH52" s="170"/>
      <c r="II52" s="169"/>
      <c r="IJ52" s="163"/>
      <c r="IK52" s="163"/>
      <c r="IL52" s="163"/>
      <c r="IM52" s="163"/>
      <c r="IN52" s="245"/>
      <c r="IO52" s="171"/>
      <c r="IP52" s="170"/>
      <c r="IQ52" s="169"/>
      <c r="IR52" s="163"/>
      <c r="IS52" s="163"/>
      <c r="IT52" s="163"/>
      <c r="IU52" s="163"/>
      <c r="IV52" s="245"/>
    </row>
    <row r="53" spans="1:256" s="241" customFormat="1" ht="37.5" customHeight="1" x14ac:dyDescent="0.2">
      <c r="A53" s="171" t="s">
        <v>1</v>
      </c>
      <c r="B53" s="170" t="s">
        <v>322</v>
      </c>
      <c r="C53" s="247" t="s">
        <v>74</v>
      </c>
      <c r="D53" s="163">
        <f>6200+1800</f>
        <v>8000</v>
      </c>
      <c r="E53" s="163"/>
      <c r="F53" s="163"/>
      <c r="G53" s="163"/>
      <c r="H53" s="248" t="s">
        <v>323</v>
      </c>
      <c r="I53" s="173"/>
      <c r="J53" s="172"/>
      <c r="K53" s="169"/>
      <c r="L53" s="163"/>
      <c r="M53" s="163"/>
      <c r="N53" s="163"/>
      <c r="O53" s="163"/>
      <c r="P53" s="245"/>
      <c r="Q53" s="171"/>
      <c r="R53" s="170"/>
      <c r="S53" s="169"/>
      <c r="T53" s="163"/>
      <c r="U53" s="163"/>
      <c r="V53" s="163"/>
      <c r="W53" s="163"/>
      <c r="X53" s="245"/>
      <c r="Y53" s="171"/>
      <c r="Z53" s="170"/>
      <c r="AA53" s="169"/>
      <c r="AB53" s="163"/>
      <c r="AC53" s="163"/>
      <c r="AD53" s="163"/>
      <c r="AE53" s="163"/>
      <c r="AF53" s="245"/>
      <c r="AG53" s="171"/>
      <c r="AH53" s="170"/>
      <c r="AI53" s="169"/>
      <c r="AJ53" s="163"/>
      <c r="AK53" s="163"/>
      <c r="AL53" s="163"/>
      <c r="AM53" s="163"/>
      <c r="AN53" s="245"/>
      <c r="AO53" s="171"/>
      <c r="AP53" s="170"/>
      <c r="AQ53" s="169"/>
      <c r="AR53" s="163"/>
      <c r="AS53" s="163"/>
      <c r="AT53" s="163"/>
      <c r="AU53" s="163"/>
      <c r="AV53" s="245"/>
      <c r="AW53" s="171"/>
      <c r="AX53" s="170"/>
      <c r="AY53" s="169"/>
      <c r="AZ53" s="163"/>
      <c r="BA53" s="163"/>
      <c r="BB53" s="163"/>
      <c r="BC53" s="163"/>
      <c r="BD53" s="245"/>
      <c r="BE53" s="171"/>
      <c r="BF53" s="170"/>
      <c r="BG53" s="169"/>
      <c r="BH53" s="163"/>
      <c r="BI53" s="163"/>
      <c r="BJ53" s="163"/>
      <c r="BK53" s="163"/>
      <c r="BL53" s="245"/>
      <c r="BM53" s="171"/>
      <c r="BN53" s="170"/>
      <c r="BO53" s="169"/>
      <c r="BP53" s="163"/>
      <c r="BQ53" s="163"/>
      <c r="BR53" s="163"/>
      <c r="BS53" s="163"/>
      <c r="BT53" s="245"/>
      <c r="BU53" s="171"/>
      <c r="BV53" s="170"/>
      <c r="BW53" s="169"/>
      <c r="BX53" s="163"/>
      <c r="BY53" s="163"/>
      <c r="BZ53" s="163"/>
      <c r="CA53" s="163"/>
      <c r="CB53" s="245"/>
      <c r="CC53" s="171"/>
      <c r="CD53" s="170"/>
      <c r="CE53" s="169"/>
      <c r="CF53" s="163"/>
      <c r="CG53" s="163"/>
      <c r="CH53" s="163"/>
      <c r="CI53" s="163"/>
      <c r="CJ53" s="245"/>
      <c r="CK53" s="171"/>
      <c r="CL53" s="170"/>
      <c r="CM53" s="169"/>
      <c r="CN53" s="163"/>
      <c r="CO53" s="163"/>
      <c r="CP53" s="163"/>
      <c r="CQ53" s="163"/>
      <c r="CR53" s="245"/>
      <c r="CS53" s="171"/>
      <c r="CT53" s="170"/>
      <c r="CU53" s="169"/>
      <c r="CV53" s="163"/>
      <c r="CW53" s="163"/>
      <c r="CX53" s="163"/>
      <c r="CY53" s="163"/>
      <c r="CZ53" s="245"/>
      <c r="DA53" s="171"/>
      <c r="DB53" s="170"/>
      <c r="DC53" s="169"/>
      <c r="DD53" s="163"/>
      <c r="DE53" s="163"/>
      <c r="DF53" s="163"/>
      <c r="DG53" s="163"/>
      <c r="DH53" s="245"/>
      <c r="DI53" s="171"/>
      <c r="DJ53" s="170"/>
      <c r="DK53" s="169"/>
      <c r="DL53" s="163"/>
      <c r="DM53" s="163"/>
      <c r="DN53" s="163"/>
      <c r="DO53" s="163"/>
      <c r="DP53" s="245"/>
      <c r="DQ53" s="171"/>
      <c r="DR53" s="170"/>
      <c r="DS53" s="169"/>
      <c r="DT53" s="163"/>
      <c r="DU53" s="163"/>
      <c r="DV53" s="163"/>
      <c r="DW53" s="163"/>
      <c r="DX53" s="245"/>
      <c r="DY53" s="171"/>
      <c r="DZ53" s="170"/>
      <c r="EA53" s="169"/>
      <c r="EB53" s="163"/>
      <c r="EC53" s="163"/>
      <c r="ED53" s="163"/>
      <c r="EE53" s="163"/>
      <c r="EF53" s="245"/>
      <c r="EG53" s="171"/>
      <c r="EH53" s="170"/>
      <c r="EI53" s="169"/>
      <c r="EJ53" s="163"/>
      <c r="EK53" s="163"/>
      <c r="EL53" s="163"/>
      <c r="EM53" s="163"/>
      <c r="EN53" s="245"/>
      <c r="EO53" s="171"/>
      <c r="EP53" s="170"/>
      <c r="EQ53" s="169"/>
      <c r="ER53" s="163"/>
      <c r="ES53" s="163"/>
      <c r="ET53" s="163"/>
      <c r="EU53" s="163"/>
      <c r="EV53" s="245"/>
      <c r="EW53" s="171"/>
      <c r="EX53" s="170"/>
      <c r="EY53" s="169"/>
      <c r="EZ53" s="163"/>
      <c r="FA53" s="163"/>
      <c r="FB53" s="163"/>
      <c r="FC53" s="163"/>
      <c r="FD53" s="245"/>
      <c r="FE53" s="171"/>
      <c r="FF53" s="170"/>
      <c r="FG53" s="169"/>
      <c r="FH53" s="163"/>
      <c r="FI53" s="163"/>
      <c r="FJ53" s="163"/>
      <c r="FK53" s="163"/>
      <c r="FL53" s="245"/>
      <c r="FM53" s="171"/>
      <c r="FN53" s="170"/>
      <c r="FO53" s="169"/>
      <c r="FP53" s="163"/>
      <c r="FQ53" s="163"/>
      <c r="FR53" s="163"/>
      <c r="FS53" s="163"/>
      <c r="FT53" s="245"/>
      <c r="FU53" s="171"/>
      <c r="FV53" s="170"/>
      <c r="FW53" s="169"/>
      <c r="FX53" s="163"/>
      <c r="FY53" s="163"/>
      <c r="FZ53" s="163"/>
      <c r="GA53" s="163"/>
      <c r="GB53" s="245"/>
      <c r="GC53" s="171"/>
      <c r="GD53" s="170"/>
      <c r="GE53" s="169"/>
      <c r="GF53" s="163"/>
      <c r="GG53" s="163"/>
      <c r="GH53" s="163"/>
      <c r="GI53" s="163"/>
      <c r="GJ53" s="245"/>
      <c r="GK53" s="171"/>
      <c r="GL53" s="170"/>
      <c r="GM53" s="169"/>
      <c r="GN53" s="163"/>
      <c r="GO53" s="163"/>
      <c r="GP53" s="163"/>
      <c r="GQ53" s="163"/>
      <c r="GR53" s="245"/>
      <c r="GS53" s="171"/>
      <c r="GT53" s="170"/>
      <c r="GU53" s="169"/>
      <c r="GV53" s="163"/>
      <c r="GW53" s="163"/>
      <c r="GX53" s="163"/>
      <c r="GY53" s="163"/>
      <c r="GZ53" s="245"/>
      <c r="HA53" s="171"/>
      <c r="HB53" s="170"/>
      <c r="HC53" s="169"/>
      <c r="HD53" s="163"/>
      <c r="HE53" s="163"/>
      <c r="HF53" s="163"/>
      <c r="HG53" s="163"/>
      <c r="HH53" s="245"/>
      <c r="HI53" s="171"/>
      <c r="HJ53" s="170"/>
      <c r="HK53" s="169"/>
      <c r="HL53" s="163"/>
      <c r="HM53" s="163"/>
      <c r="HN53" s="163"/>
      <c r="HO53" s="163"/>
      <c r="HP53" s="245"/>
      <c r="HQ53" s="171"/>
      <c r="HR53" s="170"/>
      <c r="HS53" s="169"/>
      <c r="HT53" s="163"/>
      <c r="HU53" s="163"/>
      <c r="HV53" s="163"/>
      <c r="HW53" s="163"/>
      <c r="HX53" s="245"/>
      <c r="HY53" s="171"/>
      <c r="HZ53" s="170"/>
      <c r="IA53" s="169"/>
      <c r="IB53" s="163"/>
      <c r="IC53" s="163"/>
      <c r="ID53" s="163"/>
      <c r="IE53" s="163"/>
      <c r="IF53" s="245"/>
      <c r="IG53" s="171"/>
      <c r="IH53" s="170"/>
      <c r="II53" s="169"/>
      <c r="IJ53" s="163"/>
      <c r="IK53" s="163"/>
      <c r="IL53" s="163"/>
      <c r="IM53" s="163"/>
      <c r="IN53" s="245"/>
      <c r="IO53" s="171"/>
      <c r="IP53" s="170"/>
      <c r="IQ53" s="169"/>
      <c r="IR53" s="163"/>
      <c r="IS53" s="163"/>
      <c r="IT53" s="163"/>
      <c r="IU53" s="163"/>
      <c r="IV53" s="245"/>
    </row>
    <row r="54" spans="1:256" s="241" customFormat="1" ht="37.5" customHeight="1" x14ac:dyDescent="0.2">
      <c r="A54" s="171" t="s">
        <v>1</v>
      </c>
      <c r="B54" s="171" t="s">
        <v>5</v>
      </c>
      <c r="C54" s="246" t="s">
        <v>124</v>
      </c>
      <c r="D54" s="163">
        <v>9917.25</v>
      </c>
      <c r="E54" s="163"/>
      <c r="F54" s="163"/>
      <c r="G54" s="163"/>
      <c r="H54" s="244" t="s">
        <v>324</v>
      </c>
      <c r="I54" s="173"/>
      <c r="J54" s="172"/>
      <c r="K54" s="169"/>
      <c r="L54" s="163"/>
      <c r="M54" s="163"/>
      <c r="N54" s="163"/>
      <c r="O54" s="163"/>
      <c r="P54" s="245"/>
      <c r="Q54" s="171"/>
      <c r="R54" s="170"/>
      <c r="S54" s="169"/>
      <c r="T54" s="163"/>
      <c r="U54" s="163"/>
      <c r="V54" s="163"/>
      <c r="W54" s="163"/>
      <c r="X54" s="245"/>
      <c r="Y54" s="171"/>
      <c r="Z54" s="170"/>
      <c r="AA54" s="169"/>
      <c r="AB54" s="163"/>
      <c r="AC54" s="163"/>
      <c r="AD54" s="163"/>
      <c r="AE54" s="163"/>
      <c r="AF54" s="245"/>
      <c r="AG54" s="171"/>
      <c r="AH54" s="170"/>
      <c r="AI54" s="169"/>
      <c r="AJ54" s="163"/>
      <c r="AK54" s="163"/>
      <c r="AL54" s="163"/>
      <c r="AM54" s="163"/>
      <c r="AN54" s="245"/>
      <c r="AO54" s="171"/>
      <c r="AP54" s="170"/>
      <c r="AQ54" s="169"/>
      <c r="AR54" s="163"/>
      <c r="AS54" s="163"/>
      <c r="AT54" s="163"/>
      <c r="AU54" s="163"/>
      <c r="AV54" s="245"/>
      <c r="AW54" s="171"/>
      <c r="AX54" s="170"/>
      <c r="AY54" s="169"/>
      <c r="AZ54" s="163"/>
      <c r="BA54" s="163"/>
      <c r="BB54" s="163"/>
      <c r="BC54" s="163"/>
      <c r="BD54" s="245"/>
      <c r="BE54" s="171"/>
      <c r="BF54" s="170"/>
      <c r="BG54" s="169"/>
      <c r="BH54" s="163"/>
      <c r="BI54" s="163"/>
      <c r="BJ54" s="163"/>
      <c r="BK54" s="163"/>
      <c r="BL54" s="245"/>
      <c r="BM54" s="171"/>
      <c r="BN54" s="170"/>
      <c r="BO54" s="169"/>
      <c r="BP54" s="163"/>
      <c r="BQ54" s="163"/>
      <c r="BR54" s="163"/>
      <c r="BS54" s="163"/>
      <c r="BT54" s="245"/>
      <c r="BU54" s="171"/>
      <c r="BV54" s="170"/>
      <c r="BW54" s="169"/>
      <c r="BX54" s="163"/>
      <c r="BY54" s="163"/>
      <c r="BZ54" s="163"/>
      <c r="CA54" s="163"/>
      <c r="CB54" s="245"/>
      <c r="CC54" s="171"/>
      <c r="CD54" s="170"/>
      <c r="CE54" s="169"/>
      <c r="CF54" s="163"/>
      <c r="CG54" s="163"/>
      <c r="CH54" s="163"/>
      <c r="CI54" s="163"/>
      <c r="CJ54" s="245"/>
      <c r="CK54" s="171"/>
      <c r="CL54" s="170"/>
      <c r="CM54" s="169"/>
      <c r="CN54" s="163"/>
      <c r="CO54" s="163"/>
      <c r="CP54" s="163"/>
      <c r="CQ54" s="163"/>
      <c r="CR54" s="245"/>
      <c r="CS54" s="171"/>
      <c r="CT54" s="170"/>
      <c r="CU54" s="169"/>
      <c r="CV54" s="163"/>
      <c r="CW54" s="163"/>
      <c r="CX54" s="163"/>
      <c r="CY54" s="163"/>
      <c r="CZ54" s="245"/>
      <c r="DA54" s="171"/>
      <c r="DB54" s="170"/>
      <c r="DC54" s="169"/>
      <c r="DD54" s="163"/>
      <c r="DE54" s="163"/>
      <c r="DF54" s="163"/>
      <c r="DG54" s="163"/>
      <c r="DH54" s="245"/>
      <c r="DI54" s="171"/>
      <c r="DJ54" s="170"/>
      <c r="DK54" s="169"/>
      <c r="DL54" s="163"/>
      <c r="DM54" s="163"/>
      <c r="DN54" s="163"/>
      <c r="DO54" s="163"/>
      <c r="DP54" s="245"/>
      <c r="DQ54" s="171"/>
      <c r="DR54" s="170"/>
      <c r="DS54" s="169"/>
      <c r="DT54" s="163"/>
      <c r="DU54" s="163"/>
      <c r="DV54" s="163"/>
      <c r="DW54" s="163"/>
      <c r="DX54" s="245"/>
      <c r="DY54" s="171"/>
      <c r="DZ54" s="170"/>
      <c r="EA54" s="169"/>
      <c r="EB54" s="163"/>
      <c r="EC54" s="163"/>
      <c r="ED54" s="163"/>
      <c r="EE54" s="163"/>
      <c r="EF54" s="245"/>
      <c r="EG54" s="171"/>
      <c r="EH54" s="170"/>
      <c r="EI54" s="169"/>
      <c r="EJ54" s="163"/>
      <c r="EK54" s="163"/>
      <c r="EL54" s="163"/>
      <c r="EM54" s="163"/>
      <c r="EN54" s="245"/>
      <c r="EO54" s="171"/>
      <c r="EP54" s="170"/>
      <c r="EQ54" s="169"/>
      <c r="ER54" s="163"/>
      <c r="ES54" s="163"/>
      <c r="ET54" s="163"/>
      <c r="EU54" s="163"/>
      <c r="EV54" s="245"/>
      <c r="EW54" s="171"/>
      <c r="EX54" s="170"/>
      <c r="EY54" s="169"/>
      <c r="EZ54" s="163"/>
      <c r="FA54" s="163"/>
      <c r="FB54" s="163"/>
      <c r="FC54" s="163"/>
      <c r="FD54" s="245"/>
      <c r="FE54" s="171"/>
      <c r="FF54" s="170"/>
      <c r="FG54" s="169"/>
      <c r="FH54" s="163"/>
      <c r="FI54" s="163"/>
      <c r="FJ54" s="163"/>
      <c r="FK54" s="163"/>
      <c r="FL54" s="245"/>
      <c r="FM54" s="171"/>
      <c r="FN54" s="170"/>
      <c r="FO54" s="169"/>
      <c r="FP54" s="163"/>
      <c r="FQ54" s="163"/>
      <c r="FR54" s="163"/>
      <c r="FS54" s="163"/>
      <c r="FT54" s="245"/>
      <c r="FU54" s="171"/>
      <c r="FV54" s="170"/>
      <c r="FW54" s="169"/>
      <c r="FX54" s="163"/>
      <c r="FY54" s="163"/>
      <c r="FZ54" s="163"/>
      <c r="GA54" s="163"/>
      <c r="GB54" s="245"/>
      <c r="GC54" s="171"/>
      <c r="GD54" s="170"/>
      <c r="GE54" s="169"/>
      <c r="GF54" s="163"/>
      <c r="GG54" s="163"/>
      <c r="GH54" s="163"/>
      <c r="GI54" s="163"/>
      <c r="GJ54" s="245"/>
      <c r="GK54" s="171"/>
      <c r="GL54" s="170"/>
      <c r="GM54" s="169"/>
      <c r="GN54" s="163"/>
      <c r="GO54" s="163"/>
      <c r="GP54" s="163"/>
      <c r="GQ54" s="163"/>
      <c r="GR54" s="245"/>
      <c r="GS54" s="171"/>
      <c r="GT54" s="170"/>
      <c r="GU54" s="169"/>
      <c r="GV54" s="163"/>
      <c r="GW54" s="163"/>
      <c r="GX54" s="163"/>
      <c r="GY54" s="163"/>
      <c r="GZ54" s="245"/>
      <c r="HA54" s="171"/>
      <c r="HB54" s="170"/>
      <c r="HC54" s="169"/>
      <c r="HD54" s="163"/>
      <c r="HE54" s="163"/>
      <c r="HF54" s="163"/>
      <c r="HG54" s="163"/>
      <c r="HH54" s="245"/>
      <c r="HI54" s="171"/>
      <c r="HJ54" s="170"/>
      <c r="HK54" s="169"/>
      <c r="HL54" s="163"/>
      <c r="HM54" s="163"/>
      <c r="HN54" s="163"/>
      <c r="HO54" s="163"/>
      <c r="HP54" s="245"/>
      <c r="HQ54" s="171"/>
      <c r="HR54" s="170"/>
      <c r="HS54" s="169"/>
      <c r="HT54" s="163"/>
      <c r="HU54" s="163"/>
      <c r="HV54" s="163"/>
      <c r="HW54" s="163"/>
      <c r="HX54" s="245"/>
      <c r="HY54" s="171"/>
      <c r="HZ54" s="170"/>
      <c r="IA54" s="169"/>
      <c r="IB54" s="163"/>
      <c r="IC54" s="163"/>
      <c r="ID54" s="163"/>
      <c r="IE54" s="163"/>
      <c r="IF54" s="245"/>
      <c r="IG54" s="171"/>
      <c r="IH54" s="170"/>
      <c r="II54" s="169"/>
      <c r="IJ54" s="163"/>
      <c r="IK54" s="163"/>
      <c r="IL54" s="163"/>
      <c r="IM54" s="163"/>
      <c r="IN54" s="245"/>
      <c r="IO54" s="171"/>
      <c r="IP54" s="170"/>
      <c r="IQ54" s="169"/>
      <c r="IR54" s="163"/>
      <c r="IS54" s="163"/>
      <c r="IT54" s="163"/>
      <c r="IU54" s="163"/>
      <c r="IV54" s="245"/>
    </row>
    <row r="55" spans="1:256" s="241" customFormat="1" ht="37.5" customHeight="1" x14ac:dyDescent="0.2">
      <c r="A55" s="171" t="s">
        <v>1</v>
      </c>
      <c r="B55" s="171" t="s">
        <v>205</v>
      </c>
      <c r="C55" s="246" t="s">
        <v>325</v>
      </c>
      <c r="D55" s="163">
        <v>10000</v>
      </c>
      <c r="E55" s="163"/>
      <c r="F55" s="163"/>
      <c r="G55" s="163"/>
      <c r="H55" s="244" t="s">
        <v>326</v>
      </c>
      <c r="I55" s="173"/>
      <c r="J55" s="172"/>
      <c r="K55" s="169"/>
      <c r="L55" s="163"/>
      <c r="M55" s="163"/>
      <c r="N55" s="163"/>
      <c r="O55" s="163"/>
      <c r="P55" s="245"/>
      <c r="Q55" s="171"/>
      <c r="R55" s="170"/>
      <c r="S55" s="169"/>
      <c r="T55" s="163"/>
      <c r="U55" s="163"/>
      <c r="V55" s="163"/>
      <c r="W55" s="163"/>
      <c r="X55" s="245"/>
      <c r="Y55" s="171"/>
      <c r="Z55" s="170"/>
      <c r="AA55" s="169"/>
      <c r="AB55" s="163"/>
      <c r="AC55" s="163"/>
      <c r="AD55" s="163"/>
      <c r="AE55" s="163"/>
      <c r="AF55" s="245"/>
      <c r="AG55" s="171"/>
      <c r="AH55" s="170"/>
      <c r="AI55" s="169"/>
      <c r="AJ55" s="163"/>
      <c r="AK55" s="163"/>
      <c r="AL55" s="163"/>
      <c r="AM55" s="163"/>
      <c r="AN55" s="245"/>
      <c r="AO55" s="171"/>
      <c r="AP55" s="170"/>
      <c r="AQ55" s="169"/>
      <c r="AR55" s="163"/>
      <c r="AS55" s="163"/>
      <c r="AT55" s="163"/>
      <c r="AU55" s="163"/>
      <c r="AV55" s="245"/>
      <c r="AW55" s="171"/>
      <c r="AX55" s="170"/>
      <c r="AY55" s="169"/>
      <c r="AZ55" s="163"/>
      <c r="BA55" s="163"/>
      <c r="BB55" s="163"/>
      <c r="BC55" s="163"/>
      <c r="BD55" s="245"/>
      <c r="BE55" s="171"/>
      <c r="BF55" s="170"/>
      <c r="BG55" s="169"/>
      <c r="BH55" s="163"/>
      <c r="BI55" s="163"/>
      <c r="BJ55" s="163"/>
      <c r="BK55" s="163"/>
      <c r="BL55" s="245"/>
      <c r="BM55" s="171"/>
      <c r="BN55" s="170"/>
      <c r="BO55" s="169"/>
      <c r="BP55" s="163"/>
      <c r="BQ55" s="163"/>
      <c r="BR55" s="163"/>
      <c r="BS55" s="163"/>
      <c r="BT55" s="245"/>
      <c r="BU55" s="171"/>
      <c r="BV55" s="170"/>
      <c r="BW55" s="169"/>
      <c r="BX55" s="163"/>
      <c r="BY55" s="163"/>
      <c r="BZ55" s="163"/>
      <c r="CA55" s="163"/>
      <c r="CB55" s="245"/>
      <c r="CC55" s="171"/>
      <c r="CD55" s="170"/>
      <c r="CE55" s="169"/>
      <c r="CF55" s="163"/>
      <c r="CG55" s="163"/>
      <c r="CH55" s="163"/>
      <c r="CI55" s="163"/>
      <c r="CJ55" s="245"/>
      <c r="CK55" s="171"/>
      <c r="CL55" s="170"/>
      <c r="CM55" s="169"/>
      <c r="CN55" s="163"/>
      <c r="CO55" s="163"/>
      <c r="CP55" s="163"/>
      <c r="CQ55" s="163"/>
      <c r="CR55" s="245"/>
      <c r="CS55" s="171"/>
      <c r="CT55" s="170"/>
      <c r="CU55" s="169"/>
      <c r="CV55" s="163"/>
      <c r="CW55" s="163"/>
      <c r="CX55" s="163"/>
      <c r="CY55" s="163"/>
      <c r="CZ55" s="245"/>
      <c r="DA55" s="171"/>
      <c r="DB55" s="170"/>
      <c r="DC55" s="169"/>
      <c r="DD55" s="163"/>
      <c r="DE55" s="163"/>
      <c r="DF55" s="163"/>
      <c r="DG55" s="163"/>
      <c r="DH55" s="245"/>
      <c r="DI55" s="171"/>
      <c r="DJ55" s="170"/>
      <c r="DK55" s="169"/>
      <c r="DL55" s="163"/>
      <c r="DM55" s="163"/>
      <c r="DN55" s="163"/>
      <c r="DO55" s="163"/>
      <c r="DP55" s="245"/>
      <c r="DQ55" s="171"/>
      <c r="DR55" s="170"/>
      <c r="DS55" s="169"/>
      <c r="DT55" s="163"/>
      <c r="DU55" s="163"/>
      <c r="DV55" s="163"/>
      <c r="DW55" s="163"/>
      <c r="DX55" s="245"/>
      <c r="DY55" s="171"/>
      <c r="DZ55" s="170"/>
      <c r="EA55" s="169"/>
      <c r="EB55" s="163"/>
      <c r="EC55" s="163"/>
      <c r="ED55" s="163"/>
      <c r="EE55" s="163"/>
      <c r="EF55" s="245"/>
      <c r="EG55" s="171"/>
      <c r="EH55" s="170"/>
      <c r="EI55" s="169"/>
      <c r="EJ55" s="163"/>
      <c r="EK55" s="163"/>
      <c r="EL55" s="163"/>
      <c r="EM55" s="163"/>
      <c r="EN55" s="245"/>
      <c r="EO55" s="171"/>
      <c r="EP55" s="170"/>
      <c r="EQ55" s="169"/>
      <c r="ER55" s="163"/>
      <c r="ES55" s="163"/>
      <c r="ET55" s="163"/>
      <c r="EU55" s="163"/>
      <c r="EV55" s="245"/>
      <c r="EW55" s="171"/>
      <c r="EX55" s="170"/>
      <c r="EY55" s="169"/>
      <c r="EZ55" s="163"/>
      <c r="FA55" s="163"/>
      <c r="FB55" s="163"/>
      <c r="FC55" s="163"/>
      <c r="FD55" s="245"/>
      <c r="FE55" s="171"/>
      <c r="FF55" s="170"/>
      <c r="FG55" s="169"/>
      <c r="FH55" s="163"/>
      <c r="FI55" s="163"/>
      <c r="FJ55" s="163"/>
      <c r="FK55" s="163"/>
      <c r="FL55" s="245"/>
      <c r="FM55" s="171"/>
      <c r="FN55" s="170"/>
      <c r="FO55" s="169"/>
      <c r="FP55" s="163"/>
      <c r="FQ55" s="163"/>
      <c r="FR55" s="163"/>
      <c r="FS55" s="163"/>
      <c r="FT55" s="245"/>
      <c r="FU55" s="171"/>
      <c r="FV55" s="170"/>
      <c r="FW55" s="169"/>
      <c r="FX55" s="163"/>
      <c r="FY55" s="163"/>
      <c r="FZ55" s="163"/>
      <c r="GA55" s="163"/>
      <c r="GB55" s="245"/>
      <c r="GC55" s="171"/>
      <c r="GD55" s="170"/>
      <c r="GE55" s="169"/>
      <c r="GF55" s="163"/>
      <c r="GG55" s="163"/>
      <c r="GH55" s="163"/>
      <c r="GI55" s="163"/>
      <c r="GJ55" s="245"/>
      <c r="GK55" s="171"/>
      <c r="GL55" s="170"/>
      <c r="GM55" s="169"/>
      <c r="GN55" s="163"/>
      <c r="GO55" s="163"/>
      <c r="GP55" s="163"/>
      <c r="GQ55" s="163"/>
      <c r="GR55" s="245"/>
      <c r="GS55" s="171"/>
      <c r="GT55" s="170"/>
      <c r="GU55" s="169"/>
      <c r="GV55" s="163"/>
      <c r="GW55" s="163"/>
      <c r="GX55" s="163"/>
      <c r="GY55" s="163"/>
      <c r="GZ55" s="245"/>
      <c r="HA55" s="171"/>
      <c r="HB55" s="170"/>
      <c r="HC55" s="169"/>
      <c r="HD55" s="163"/>
      <c r="HE55" s="163"/>
      <c r="HF55" s="163"/>
      <c r="HG55" s="163"/>
      <c r="HH55" s="245"/>
      <c r="HI55" s="171"/>
      <c r="HJ55" s="170"/>
      <c r="HK55" s="169"/>
      <c r="HL55" s="163"/>
      <c r="HM55" s="163"/>
      <c r="HN55" s="163"/>
      <c r="HO55" s="163"/>
      <c r="HP55" s="245"/>
      <c r="HQ55" s="171"/>
      <c r="HR55" s="170"/>
      <c r="HS55" s="169"/>
      <c r="HT55" s="163"/>
      <c r="HU55" s="163"/>
      <c r="HV55" s="163"/>
      <c r="HW55" s="163"/>
      <c r="HX55" s="245"/>
      <c r="HY55" s="171"/>
      <c r="HZ55" s="170"/>
      <c r="IA55" s="169"/>
      <c r="IB55" s="163"/>
      <c r="IC55" s="163"/>
      <c r="ID55" s="163"/>
      <c r="IE55" s="163"/>
      <c r="IF55" s="245"/>
      <c r="IG55" s="171"/>
      <c r="IH55" s="170"/>
      <c r="II55" s="169"/>
      <c r="IJ55" s="163"/>
      <c r="IK55" s="163"/>
      <c r="IL55" s="163"/>
      <c r="IM55" s="163"/>
      <c r="IN55" s="245"/>
      <c r="IO55" s="171"/>
      <c r="IP55" s="170"/>
      <c r="IQ55" s="169"/>
      <c r="IR55" s="163"/>
      <c r="IS55" s="163"/>
      <c r="IT55" s="163"/>
      <c r="IU55" s="163"/>
      <c r="IV55" s="245"/>
    </row>
    <row r="56" spans="1:256" s="241" customFormat="1" ht="43.5" customHeight="1" x14ac:dyDescent="0.2">
      <c r="A56" s="249" t="s">
        <v>3</v>
      </c>
      <c r="B56" s="249" t="s">
        <v>4</v>
      </c>
      <c r="C56" s="244" t="s">
        <v>21</v>
      </c>
      <c r="D56" s="162"/>
      <c r="E56" s="162"/>
      <c r="F56" s="163">
        <v>8000</v>
      </c>
      <c r="G56" s="162"/>
      <c r="H56" s="244" t="s">
        <v>327</v>
      </c>
      <c r="I56" s="250"/>
      <c r="J56" s="251"/>
    </row>
    <row r="57" spans="1:256" s="241" customFormat="1" ht="39" customHeight="1" x14ac:dyDescent="0.2">
      <c r="A57" s="249" t="s">
        <v>3</v>
      </c>
      <c r="B57" s="249" t="s">
        <v>4</v>
      </c>
      <c r="C57" s="244" t="s">
        <v>21</v>
      </c>
      <c r="D57" s="162"/>
      <c r="E57" s="162"/>
      <c r="F57" s="162">
        <v>10000</v>
      </c>
      <c r="G57" s="162"/>
      <c r="H57" s="244" t="s">
        <v>328</v>
      </c>
      <c r="I57" s="250"/>
      <c r="J57" s="251"/>
    </row>
    <row r="58" spans="1:256" s="241" customFormat="1" ht="29.25" customHeight="1" x14ac:dyDescent="0.2">
      <c r="A58" s="249" t="s">
        <v>3</v>
      </c>
      <c r="B58" s="249" t="s">
        <v>4</v>
      </c>
      <c r="C58" s="244" t="s">
        <v>21</v>
      </c>
      <c r="D58" s="162"/>
      <c r="E58" s="162"/>
      <c r="F58" s="162">
        <v>5000</v>
      </c>
      <c r="G58" s="162"/>
      <c r="H58" s="244" t="s">
        <v>329</v>
      </c>
      <c r="I58" s="250"/>
      <c r="J58" s="251"/>
    </row>
    <row r="59" spans="1:256" s="241" customFormat="1" ht="37.5" customHeight="1" x14ac:dyDescent="0.2">
      <c r="A59" s="249" t="s">
        <v>3</v>
      </c>
      <c r="B59" s="249" t="s">
        <v>4</v>
      </c>
      <c r="C59" s="244" t="s">
        <v>21</v>
      </c>
      <c r="D59" s="162"/>
      <c r="E59" s="162"/>
      <c r="F59" s="163">
        <v>40000</v>
      </c>
      <c r="G59" s="162"/>
      <c r="H59" s="244" t="s">
        <v>330</v>
      </c>
      <c r="I59" s="250"/>
      <c r="J59" s="251"/>
    </row>
    <row r="60" spans="1:256" s="241" customFormat="1" ht="29.25" customHeight="1" x14ac:dyDescent="0.2">
      <c r="A60" s="249" t="s">
        <v>3</v>
      </c>
      <c r="B60" s="249" t="s">
        <v>4</v>
      </c>
      <c r="C60" s="244" t="s">
        <v>21</v>
      </c>
      <c r="D60" s="162"/>
      <c r="E60" s="162"/>
      <c r="F60" s="163">
        <v>14074</v>
      </c>
      <c r="G60" s="162"/>
      <c r="H60" s="244" t="s">
        <v>331</v>
      </c>
      <c r="I60" s="250"/>
      <c r="J60" s="251"/>
    </row>
    <row r="61" spans="1:256" s="241" customFormat="1" ht="41.25" customHeight="1" x14ac:dyDescent="0.2">
      <c r="A61" s="249" t="s">
        <v>3</v>
      </c>
      <c r="B61" s="249" t="s">
        <v>4</v>
      </c>
      <c r="C61" s="244" t="s">
        <v>21</v>
      </c>
      <c r="D61" s="162"/>
      <c r="E61" s="162"/>
      <c r="F61" s="163">
        <v>32707.54</v>
      </c>
      <c r="G61" s="162"/>
      <c r="H61" s="244" t="s">
        <v>332</v>
      </c>
      <c r="I61" s="250"/>
      <c r="J61" s="251"/>
    </row>
    <row r="62" spans="1:256" s="241" customFormat="1" ht="29.25" customHeight="1" x14ac:dyDescent="0.2">
      <c r="A62" s="249" t="s">
        <v>3</v>
      </c>
      <c r="B62" s="249" t="s">
        <v>4</v>
      </c>
      <c r="C62" s="244" t="s">
        <v>21</v>
      </c>
      <c r="D62" s="162"/>
      <c r="E62" s="162"/>
      <c r="F62" s="163">
        <f>6200+1800</f>
        <v>8000</v>
      </c>
      <c r="G62" s="162"/>
      <c r="H62" s="244" t="s">
        <v>333</v>
      </c>
      <c r="I62" s="250"/>
      <c r="J62" s="251"/>
    </row>
    <row r="63" spans="1:256" s="241" customFormat="1" ht="29.25" customHeight="1" x14ac:dyDescent="0.2">
      <c r="A63" s="249" t="s">
        <v>3</v>
      </c>
      <c r="B63" s="249" t="s">
        <v>4</v>
      </c>
      <c r="C63" s="244" t="s">
        <v>21</v>
      </c>
      <c r="D63" s="162"/>
      <c r="E63" s="162"/>
      <c r="F63" s="163">
        <v>661.15</v>
      </c>
      <c r="G63" s="162"/>
      <c r="H63" s="244" t="s">
        <v>334</v>
      </c>
      <c r="I63" s="250"/>
      <c r="J63" s="251"/>
    </row>
    <row r="64" spans="1:256" s="241" customFormat="1" ht="29.25" customHeight="1" x14ac:dyDescent="0.2">
      <c r="A64" s="249" t="s">
        <v>3</v>
      </c>
      <c r="B64" s="249" t="s">
        <v>4</v>
      </c>
      <c r="C64" s="244" t="s">
        <v>21</v>
      </c>
      <c r="D64" s="162"/>
      <c r="E64" s="162"/>
      <c r="F64" s="163">
        <v>661.15</v>
      </c>
      <c r="G64" s="162"/>
      <c r="H64" s="244" t="s">
        <v>335</v>
      </c>
      <c r="I64" s="250"/>
      <c r="J64" s="251"/>
    </row>
    <row r="65" spans="1:10" s="241" customFormat="1" ht="29.25" customHeight="1" x14ac:dyDescent="0.2">
      <c r="A65" s="249" t="s">
        <v>3</v>
      </c>
      <c r="B65" s="249" t="s">
        <v>4</v>
      </c>
      <c r="C65" s="244" t="s">
        <v>21</v>
      </c>
      <c r="D65" s="162"/>
      <c r="E65" s="162"/>
      <c r="F65" s="163">
        <v>661.15</v>
      </c>
      <c r="G65" s="162"/>
      <c r="H65" s="244" t="s">
        <v>336</v>
      </c>
      <c r="I65" s="250"/>
      <c r="J65" s="251"/>
    </row>
    <row r="66" spans="1:10" s="241" customFormat="1" ht="29.25" customHeight="1" x14ac:dyDescent="0.2">
      <c r="A66" s="249" t="s">
        <v>3</v>
      </c>
      <c r="B66" s="249" t="s">
        <v>4</v>
      </c>
      <c r="C66" s="244" t="s">
        <v>21</v>
      </c>
      <c r="D66" s="162"/>
      <c r="E66" s="162"/>
      <c r="F66" s="163">
        <v>661.15</v>
      </c>
      <c r="G66" s="162"/>
      <c r="H66" s="244" t="s">
        <v>337</v>
      </c>
      <c r="I66" s="250"/>
      <c r="J66" s="251"/>
    </row>
    <row r="67" spans="1:10" s="241" customFormat="1" ht="29.25" customHeight="1" x14ac:dyDescent="0.2">
      <c r="A67" s="249" t="s">
        <v>3</v>
      </c>
      <c r="B67" s="249" t="s">
        <v>4</v>
      </c>
      <c r="C67" s="244" t="s">
        <v>21</v>
      </c>
      <c r="D67" s="162"/>
      <c r="E67" s="162"/>
      <c r="F67" s="163">
        <v>661.15</v>
      </c>
      <c r="G67" s="162"/>
      <c r="H67" s="244" t="s">
        <v>338</v>
      </c>
      <c r="I67" s="250"/>
      <c r="J67" s="251"/>
    </row>
    <row r="68" spans="1:10" s="241" customFormat="1" ht="29.25" customHeight="1" x14ac:dyDescent="0.2">
      <c r="A68" s="249" t="s">
        <v>3</v>
      </c>
      <c r="B68" s="249" t="s">
        <v>4</v>
      </c>
      <c r="C68" s="244" t="s">
        <v>21</v>
      </c>
      <c r="D68" s="162"/>
      <c r="E68" s="162"/>
      <c r="F68" s="163">
        <v>661.15</v>
      </c>
      <c r="G68" s="162"/>
      <c r="H68" s="244" t="s">
        <v>339</v>
      </c>
      <c r="I68" s="250"/>
      <c r="J68" s="251"/>
    </row>
    <row r="69" spans="1:10" s="241" customFormat="1" ht="29.25" customHeight="1" x14ac:dyDescent="0.2">
      <c r="A69" s="249" t="s">
        <v>3</v>
      </c>
      <c r="B69" s="249" t="s">
        <v>4</v>
      </c>
      <c r="C69" s="244" t="s">
        <v>21</v>
      </c>
      <c r="D69" s="162"/>
      <c r="E69" s="162"/>
      <c r="F69" s="163">
        <v>661.15</v>
      </c>
      <c r="G69" s="162"/>
      <c r="H69" s="244" t="s">
        <v>340</v>
      </c>
      <c r="I69" s="250"/>
      <c r="J69" s="251"/>
    </row>
    <row r="70" spans="1:10" s="241" customFormat="1" ht="29.25" customHeight="1" x14ac:dyDescent="0.2">
      <c r="A70" s="249" t="s">
        <v>3</v>
      </c>
      <c r="B70" s="249" t="s">
        <v>4</v>
      </c>
      <c r="C70" s="244" t="s">
        <v>21</v>
      </c>
      <c r="D70" s="162"/>
      <c r="E70" s="162"/>
      <c r="F70" s="163">
        <v>661.15</v>
      </c>
      <c r="G70" s="162"/>
      <c r="H70" s="244" t="s">
        <v>341</v>
      </c>
      <c r="I70" s="250"/>
      <c r="J70" s="251"/>
    </row>
    <row r="71" spans="1:10" s="241" customFormat="1" ht="29.25" customHeight="1" x14ac:dyDescent="0.2">
      <c r="A71" s="249" t="s">
        <v>3</v>
      </c>
      <c r="B71" s="249" t="s">
        <v>4</v>
      </c>
      <c r="C71" s="244" t="s">
        <v>21</v>
      </c>
      <c r="D71" s="162"/>
      <c r="E71" s="162"/>
      <c r="F71" s="163">
        <v>661.15</v>
      </c>
      <c r="G71" s="162"/>
      <c r="H71" s="244" t="s">
        <v>342</v>
      </c>
      <c r="I71" s="250"/>
      <c r="J71" s="251"/>
    </row>
    <row r="72" spans="1:10" s="241" customFormat="1" ht="29.25" customHeight="1" x14ac:dyDescent="0.2">
      <c r="A72" s="249" t="s">
        <v>3</v>
      </c>
      <c r="B72" s="249" t="s">
        <v>4</v>
      </c>
      <c r="C72" s="244" t="s">
        <v>21</v>
      </c>
      <c r="D72" s="162"/>
      <c r="E72" s="162"/>
      <c r="F72" s="163">
        <v>661.15</v>
      </c>
      <c r="G72" s="162"/>
      <c r="H72" s="244" t="s">
        <v>343</v>
      </c>
      <c r="I72" s="250"/>
      <c r="J72" s="251"/>
    </row>
    <row r="73" spans="1:10" s="241" customFormat="1" ht="29.25" customHeight="1" x14ac:dyDescent="0.2">
      <c r="A73" s="249" t="s">
        <v>3</v>
      </c>
      <c r="B73" s="249" t="s">
        <v>4</v>
      </c>
      <c r="C73" s="244" t="s">
        <v>21</v>
      </c>
      <c r="D73" s="162"/>
      <c r="E73" s="162"/>
      <c r="F73" s="163">
        <v>661.15</v>
      </c>
      <c r="G73" s="162"/>
      <c r="H73" s="244" t="s">
        <v>344</v>
      </c>
      <c r="I73" s="250"/>
      <c r="J73" s="251"/>
    </row>
    <row r="74" spans="1:10" s="241" customFormat="1" ht="29.25" customHeight="1" x14ac:dyDescent="0.2">
      <c r="A74" s="249" t="s">
        <v>3</v>
      </c>
      <c r="B74" s="249" t="s">
        <v>4</v>
      </c>
      <c r="C74" s="244" t="s">
        <v>21</v>
      </c>
      <c r="D74" s="162"/>
      <c r="E74" s="162"/>
      <c r="F74" s="163">
        <v>661.15</v>
      </c>
      <c r="G74" s="162"/>
      <c r="H74" s="244" t="s">
        <v>345</v>
      </c>
      <c r="I74" s="250"/>
      <c r="J74" s="251"/>
    </row>
    <row r="75" spans="1:10" s="241" customFormat="1" ht="29.25" customHeight="1" x14ac:dyDescent="0.2">
      <c r="A75" s="249" t="s">
        <v>3</v>
      </c>
      <c r="B75" s="249" t="s">
        <v>4</v>
      </c>
      <c r="C75" s="244" t="s">
        <v>21</v>
      </c>
      <c r="D75" s="162"/>
      <c r="E75" s="162"/>
      <c r="F75" s="163">
        <v>661.15</v>
      </c>
      <c r="G75" s="162"/>
      <c r="H75" s="244" t="s">
        <v>346</v>
      </c>
      <c r="I75" s="250"/>
      <c r="J75" s="251"/>
    </row>
    <row r="76" spans="1:10" s="241" customFormat="1" ht="29.25" customHeight="1" x14ac:dyDescent="0.2">
      <c r="A76" s="249" t="s">
        <v>3</v>
      </c>
      <c r="B76" s="249" t="s">
        <v>4</v>
      </c>
      <c r="C76" s="244" t="s">
        <v>21</v>
      </c>
      <c r="D76" s="162"/>
      <c r="E76" s="162"/>
      <c r="F76" s="163">
        <v>661.15</v>
      </c>
      <c r="G76" s="162"/>
      <c r="H76" s="244" t="s">
        <v>347</v>
      </c>
      <c r="I76" s="250"/>
      <c r="J76" s="251"/>
    </row>
    <row r="77" spans="1:10" s="241" customFormat="1" ht="29.25" customHeight="1" x14ac:dyDescent="0.2">
      <c r="A77" s="249" t="s">
        <v>3</v>
      </c>
      <c r="B77" s="249" t="s">
        <v>4</v>
      </c>
      <c r="C77" s="244" t="s">
        <v>21</v>
      </c>
      <c r="D77" s="162"/>
      <c r="E77" s="162"/>
      <c r="F77" s="163">
        <v>661.15</v>
      </c>
      <c r="G77" s="162"/>
      <c r="H77" s="244" t="s">
        <v>348</v>
      </c>
      <c r="I77" s="250"/>
      <c r="J77" s="251"/>
    </row>
    <row r="78" spans="1:10" s="241" customFormat="1" ht="34.5" customHeight="1" x14ac:dyDescent="0.2">
      <c r="A78" s="249" t="s">
        <v>3</v>
      </c>
      <c r="B78" s="249" t="s">
        <v>4</v>
      </c>
      <c r="C78" s="244" t="s">
        <v>21</v>
      </c>
      <c r="D78" s="162"/>
      <c r="E78" s="162"/>
      <c r="F78" s="163">
        <v>10000</v>
      </c>
      <c r="G78" s="162"/>
      <c r="H78" s="166" t="s">
        <v>349</v>
      </c>
      <c r="I78" s="250"/>
      <c r="J78" s="251"/>
    </row>
    <row r="79" spans="1:10" s="241" customFormat="1" ht="13.5" thickBot="1" x14ac:dyDescent="0.25">
      <c r="A79" s="153"/>
      <c r="B79" s="153"/>
      <c r="C79" s="158" t="s">
        <v>14</v>
      </c>
      <c r="D79" s="145">
        <f>SUM(D48:D54)</f>
        <v>127698.79000000001</v>
      </c>
      <c r="E79" s="145">
        <f>SUM(E47:E47)</f>
        <v>0</v>
      </c>
      <c r="F79" s="145">
        <f>F56+F57+F58+F59+F60+F61+F62+F63+F64+F65+F66+F67+F68+F69+F70+F71+F72+F73+F74+F75+F76+F77</f>
        <v>127698.78999999992</v>
      </c>
      <c r="G79" s="145">
        <f>SUM(G47:G48)</f>
        <v>0</v>
      </c>
      <c r="H79" s="244"/>
    </row>
    <row r="80" spans="1:10" s="241" customFormat="1" ht="13.5" thickTop="1" x14ac:dyDescent="0.2">
      <c r="A80" s="153"/>
      <c r="B80" s="153"/>
      <c r="C80" s="158"/>
      <c r="D80" s="156"/>
      <c r="E80" s="156"/>
      <c r="F80" s="156"/>
      <c r="G80" s="156"/>
      <c r="H80" s="155"/>
    </row>
    <row r="81" spans="1:8" s="241" customFormat="1" ht="12.75" x14ac:dyDescent="0.2">
      <c r="A81" s="153"/>
      <c r="B81" s="153"/>
      <c r="C81" s="238" t="s">
        <v>103</v>
      </c>
      <c r="D81" s="156"/>
      <c r="E81" s="156"/>
      <c r="F81" s="156"/>
      <c r="G81" s="156"/>
      <c r="H81" s="155"/>
    </row>
    <row r="82" spans="1:8" s="241" customFormat="1" ht="12.75" x14ac:dyDescent="0.2">
      <c r="A82" s="153"/>
      <c r="B82" s="153"/>
      <c r="C82" s="154"/>
      <c r="D82" s="151"/>
      <c r="E82" s="151"/>
      <c r="F82" s="152"/>
      <c r="G82" s="151"/>
      <c r="H82" s="150"/>
    </row>
    <row r="83" spans="1:8" s="241" customFormat="1" ht="12.75" x14ac:dyDescent="0.2">
      <c r="A83" s="153"/>
      <c r="B83" s="153"/>
      <c r="C83" s="252" t="s">
        <v>15</v>
      </c>
      <c r="D83" s="143">
        <f>D79</f>
        <v>127698.79000000001</v>
      </c>
      <c r="E83" s="151"/>
      <c r="F83" s="152"/>
      <c r="G83" s="151"/>
      <c r="H83" s="150"/>
    </row>
    <row r="84" spans="1:8" s="241" customFormat="1" ht="12.75" x14ac:dyDescent="0.2">
      <c r="A84" s="253"/>
      <c r="B84" s="253"/>
      <c r="C84" s="252" t="s">
        <v>16</v>
      </c>
      <c r="D84" s="143">
        <f>-E79</f>
        <v>0</v>
      </c>
      <c r="E84" s="143"/>
      <c r="F84" s="144"/>
      <c r="G84" s="143"/>
      <c r="H84" s="244"/>
    </row>
    <row r="85" spans="1:8" s="241" customFormat="1" ht="12.75" x14ac:dyDescent="0.2">
      <c r="A85" s="253"/>
      <c r="B85" s="253"/>
      <c r="C85" s="252" t="s">
        <v>17</v>
      </c>
      <c r="D85" s="149">
        <f>-F79</f>
        <v>-127698.78999999992</v>
      </c>
      <c r="E85" s="143"/>
      <c r="F85" s="144"/>
      <c r="G85" s="143"/>
      <c r="H85" s="244"/>
    </row>
    <row r="86" spans="1:8" s="241" customFormat="1" ht="12.75" x14ac:dyDescent="0.2">
      <c r="A86" s="253"/>
      <c r="B86" s="253"/>
      <c r="C86" s="252" t="s">
        <v>18</v>
      </c>
      <c r="D86" s="148">
        <f>G79</f>
        <v>0</v>
      </c>
      <c r="E86" s="143"/>
      <c r="F86" s="144"/>
      <c r="G86" s="143"/>
      <c r="H86" s="244"/>
    </row>
    <row r="87" spans="1:8" s="241" customFormat="1" ht="13.5" thickBot="1" x14ac:dyDescent="0.25">
      <c r="A87" s="253"/>
      <c r="B87" s="253"/>
      <c r="C87" s="254" t="s">
        <v>0</v>
      </c>
      <c r="D87" s="145">
        <f>SUM(D83:D86)</f>
        <v>8.7311491370201111E-11</v>
      </c>
      <c r="E87" s="143"/>
      <c r="F87" s="144"/>
      <c r="G87" s="143"/>
      <c r="H87" s="244"/>
    </row>
    <row r="88" spans="1:8" s="241" customFormat="1" ht="13.5" thickTop="1" x14ac:dyDescent="0.2">
      <c r="A88" s="255"/>
      <c r="B88" s="256"/>
      <c r="C88" s="252"/>
      <c r="D88" s="141"/>
      <c r="E88" s="137"/>
      <c r="F88" s="136"/>
      <c r="G88" s="136"/>
      <c r="H88" s="242" t="s">
        <v>139</v>
      </c>
    </row>
    <row r="89" spans="1:8" s="241" customFormat="1" ht="12.75" x14ac:dyDescent="0.2">
      <c r="A89" s="255"/>
      <c r="B89" s="256"/>
      <c r="C89" s="252"/>
      <c r="D89" s="137"/>
      <c r="E89" s="137"/>
      <c r="F89" s="136"/>
      <c r="G89" s="136"/>
      <c r="H89" s="242" t="s">
        <v>138</v>
      </c>
    </row>
    <row r="90" spans="1:8" s="258" customFormat="1" ht="12.75" x14ac:dyDescent="0.2">
      <c r="A90" s="257"/>
      <c r="B90" s="239"/>
      <c r="H90" s="259"/>
    </row>
  </sheetData>
  <sheetProtection selectLockedCells="1" selectUnlockedCells="1"/>
  <mergeCells count="8">
    <mergeCell ref="A43:H43"/>
    <mergeCell ref="A44:H44"/>
    <mergeCell ref="A45:H45"/>
    <mergeCell ref="A1:H1"/>
    <mergeCell ref="A2:H2"/>
    <mergeCell ref="A3:H3"/>
    <mergeCell ref="A4:H4"/>
    <mergeCell ref="A42:H42"/>
  </mergeCells>
  <printOptions gridLines="1"/>
  <pageMargins left="0.2361111111111111" right="0.2361111111111111" top="0" bottom="0" header="0.51180555555555551" footer="0.51180555555555551"/>
  <pageSetup paperSize="9" scale="59" firstPageNumber="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20"/>
  <sheetViews>
    <sheetView zoomScaleNormal="100" workbookViewId="0">
      <selection activeCell="H14" sqref="H14"/>
    </sheetView>
  </sheetViews>
  <sheetFormatPr defaultColWidth="20.7109375" defaultRowHeight="10.5" x14ac:dyDescent="0.2"/>
  <cols>
    <col min="1" max="1" width="4.28515625" style="6" bestFit="1" customWidth="1"/>
    <col min="2" max="2" width="18.7109375" style="42" customWidth="1"/>
    <col min="3" max="3" width="47.5703125" style="43" customWidth="1"/>
    <col min="4" max="4" width="18.28515625" style="44" bestFit="1" customWidth="1"/>
    <col min="5" max="5" width="17.140625" style="44" bestFit="1" customWidth="1"/>
    <col min="6" max="6" width="18.28515625" style="45" bestFit="1" customWidth="1"/>
    <col min="7" max="7" width="17.140625" style="45" bestFit="1" customWidth="1"/>
    <col min="8" max="8" width="71.28515625" style="46" customWidth="1"/>
    <col min="9" max="9" width="18.140625" style="46" customWidth="1"/>
    <col min="10" max="256" width="20.7109375" style="3"/>
    <col min="257" max="257" width="4.28515625" style="3" bestFit="1" customWidth="1"/>
    <col min="258" max="258" width="18.7109375" style="3" customWidth="1"/>
    <col min="259" max="259" width="47.5703125" style="3" customWidth="1"/>
    <col min="260" max="260" width="18.28515625" style="3" bestFit="1" customWidth="1"/>
    <col min="261" max="261" width="17.140625" style="3" bestFit="1" customWidth="1"/>
    <col min="262" max="262" width="18.28515625" style="3" bestFit="1" customWidth="1"/>
    <col min="263" max="263" width="17.140625" style="3" bestFit="1" customWidth="1"/>
    <col min="264" max="264" width="71.28515625" style="3" customWidth="1"/>
    <col min="265" max="512" width="20.7109375" style="3"/>
    <col min="513" max="513" width="4.28515625" style="3" bestFit="1" customWidth="1"/>
    <col min="514" max="514" width="18.7109375" style="3" customWidth="1"/>
    <col min="515" max="515" width="47.5703125" style="3" customWidth="1"/>
    <col min="516" max="516" width="18.28515625" style="3" bestFit="1" customWidth="1"/>
    <col min="517" max="517" width="17.140625" style="3" bestFit="1" customWidth="1"/>
    <col min="518" max="518" width="18.28515625" style="3" bestFit="1" customWidth="1"/>
    <col min="519" max="519" width="17.140625" style="3" bestFit="1" customWidth="1"/>
    <col min="520" max="520" width="71.28515625" style="3" customWidth="1"/>
    <col min="521" max="768" width="20.7109375" style="3"/>
    <col min="769" max="769" width="4.28515625" style="3" bestFit="1" customWidth="1"/>
    <col min="770" max="770" width="18.7109375" style="3" customWidth="1"/>
    <col min="771" max="771" width="47.5703125" style="3" customWidth="1"/>
    <col min="772" max="772" width="18.28515625" style="3" bestFit="1" customWidth="1"/>
    <col min="773" max="773" width="17.140625" style="3" bestFit="1" customWidth="1"/>
    <col min="774" max="774" width="18.28515625" style="3" bestFit="1" customWidth="1"/>
    <col min="775" max="775" width="17.140625" style="3" bestFit="1" customWidth="1"/>
    <col min="776" max="776" width="71.28515625" style="3" customWidth="1"/>
    <col min="777" max="1024" width="20.7109375" style="3"/>
    <col min="1025" max="1025" width="4.28515625" style="3" bestFit="1" customWidth="1"/>
    <col min="1026" max="1026" width="18.7109375" style="3" customWidth="1"/>
    <col min="1027" max="1027" width="47.5703125" style="3" customWidth="1"/>
    <col min="1028" max="1028" width="18.28515625" style="3" bestFit="1" customWidth="1"/>
    <col min="1029" max="1029" width="17.140625" style="3" bestFit="1" customWidth="1"/>
    <col min="1030" max="1030" width="18.28515625" style="3" bestFit="1" customWidth="1"/>
    <col min="1031" max="1031" width="17.140625" style="3" bestFit="1" customWidth="1"/>
    <col min="1032" max="1032" width="71.28515625" style="3" customWidth="1"/>
    <col min="1033" max="1280" width="20.7109375" style="3"/>
    <col min="1281" max="1281" width="4.28515625" style="3" bestFit="1" customWidth="1"/>
    <col min="1282" max="1282" width="18.7109375" style="3" customWidth="1"/>
    <col min="1283" max="1283" width="47.5703125" style="3" customWidth="1"/>
    <col min="1284" max="1284" width="18.28515625" style="3" bestFit="1" customWidth="1"/>
    <col min="1285" max="1285" width="17.140625" style="3" bestFit="1" customWidth="1"/>
    <col min="1286" max="1286" width="18.28515625" style="3" bestFit="1" customWidth="1"/>
    <col min="1287" max="1287" width="17.140625" style="3" bestFit="1" customWidth="1"/>
    <col min="1288" max="1288" width="71.28515625" style="3" customWidth="1"/>
    <col min="1289" max="1536" width="20.7109375" style="3"/>
    <col min="1537" max="1537" width="4.28515625" style="3" bestFit="1" customWidth="1"/>
    <col min="1538" max="1538" width="18.7109375" style="3" customWidth="1"/>
    <col min="1539" max="1539" width="47.5703125" style="3" customWidth="1"/>
    <col min="1540" max="1540" width="18.28515625" style="3" bestFit="1" customWidth="1"/>
    <col min="1541" max="1541" width="17.140625" style="3" bestFit="1" customWidth="1"/>
    <col min="1542" max="1542" width="18.28515625" style="3" bestFit="1" customWidth="1"/>
    <col min="1543" max="1543" width="17.140625" style="3" bestFit="1" customWidth="1"/>
    <col min="1544" max="1544" width="71.28515625" style="3" customWidth="1"/>
    <col min="1545" max="1792" width="20.7109375" style="3"/>
    <col min="1793" max="1793" width="4.28515625" style="3" bestFit="1" customWidth="1"/>
    <col min="1794" max="1794" width="18.7109375" style="3" customWidth="1"/>
    <col min="1795" max="1795" width="47.5703125" style="3" customWidth="1"/>
    <col min="1796" max="1796" width="18.28515625" style="3" bestFit="1" customWidth="1"/>
    <col min="1797" max="1797" width="17.140625" style="3" bestFit="1" customWidth="1"/>
    <col min="1798" max="1798" width="18.28515625" style="3" bestFit="1" customWidth="1"/>
    <col min="1799" max="1799" width="17.140625" style="3" bestFit="1" customWidth="1"/>
    <col min="1800" max="1800" width="71.28515625" style="3" customWidth="1"/>
    <col min="1801" max="2048" width="20.7109375" style="3"/>
    <col min="2049" max="2049" width="4.28515625" style="3" bestFit="1" customWidth="1"/>
    <col min="2050" max="2050" width="18.7109375" style="3" customWidth="1"/>
    <col min="2051" max="2051" width="47.5703125" style="3" customWidth="1"/>
    <col min="2052" max="2052" width="18.28515625" style="3" bestFit="1" customWidth="1"/>
    <col min="2053" max="2053" width="17.140625" style="3" bestFit="1" customWidth="1"/>
    <col min="2054" max="2054" width="18.28515625" style="3" bestFit="1" customWidth="1"/>
    <col min="2055" max="2055" width="17.140625" style="3" bestFit="1" customWidth="1"/>
    <col min="2056" max="2056" width="71.28515625" style="3" customWidth="1"/>
    <col min="2057" max="2304" width="20.7109375" style="3"/>
    <col min="2305" max="2305" width="4.28515625" style="3" bestFit="1" customWidth="1"/>
    <col min="2306" max="2306" width="18.7109375" style="3" customWidth="1"/>
    <col min="2307" max="2307" width="47.5703125" style="3" customWidth="1"/>
    <col min="2308" max="2308" width="18.28515625" style="3" bestFit="1" customWidth="1"/>
    <col min="2309" max="2309" width="17.140625" style="3" bestFit="1" customWidth="1"/>
    <col min="2310" max="2310" width="18.28515625" style="3" bestFit="1" customWidth="1"/>
    <col min="2311" max="2311" width="17.140625" style="3" bestFit="1" customWidth="1"/>
    <col min="2312" max="2312" width="71.28515625" style="3" customWidth="1"/>
    <col min="2313" max="2560" width="20.7109375" style="3"/>
    <col min="2561" max="2561" width="4.28515625" style="3" bestFit="1" customWidth="1"/>
    <col min="2562" max="2562" width="18.7109375" style="3" customWidth="1"/>
    <col min="2563" max="2563" width="47.5703125" style="3" customWidth="1"/>
    <col min="2564" max="2564" width="18.28515625" style="3" bestFit="1" customWidth="1"/>
    <col min="2565" max="2565" width="17.140625" style="3" bestFit="1" customWidth="1"/>
    <col min="2566" max="2566" width="18.28515625" style="3" bestFit="1" customWidth="1"/>
    <col min="2567" max="2567" width="17.140625" style="3" bestFit="1" customWidth="1"/>
    <col min="2568" max="2568" width="71.28515625" style="3" customWidth="1"/>
    <col min="2569" max="2816" width="20.7109375" style="3"/>
    <col min="2817" max="2817" width="4.28515625" style="3" bestFit="1" customWidth="1"/>
    <col min="2818" max="2818" width="18.7109375" style="3" customWidth="1"/>
    <col min="2819" max="2819" width="47.5703125" style="3" customWidth="1"/>
    <col min="2820" max="2820" width="18.28515625" style="3" bestFit="1" customWidth="1"/>
    <col min="2821" max="2821" width="17.140625" style="3" bestFit="1" customWidth="1"/>
    <col min="2822" max="2822" width="18.28515625" style="3" bestFit="1" customWidth="1"/>
    <col min="2823" max="2823" width="17.140625" style="3" bestFit="1" customWidth="1"/>
    <col min="2824" max="2824" width="71.28515625" style="3" customWidth="1"/>
    <col min="2825" max="3072" width="20.7109375" style="3"/>
    <col min="3073" max="3073" width="4.28515625" style="3" bestFit="1" customWidth="1"/>
    <col min="3074" max="3074" width="18.7109375" style="3" customWidth="1"/>
    <col min="3075" max="3075" width="47.5703125" style="3" customWidth="1"/>
    <col min="3076" max="3076" width="18.28515625" style="3" bestFit="1" customWidth="1"/>
    <col min="3077" max="3077" width="17.140625" style="3" bestFit="1" customWidth="1"/>
    <col min="3078" max="3078" width="18.28515625" style="3" bestFit="1" customWidth="1"/>
    <col min="3079" max="3079" width="17.140625" style="3" bestFit="1" customWidth="1"/>
    <col min="3080" max="3080" width="71.28515625" style="3" customWidth="1"/>
    <col min="3081" max="3328" width="20.7109375" style="3"/>
    <col min="3329" max="3329" width="4.28515625" style="3" bestFit="1" customWidth="1"/>
    <col min="3330" max="3330" width="18.7109375" style="3" customWidth="1"/>
    <col min="3331" max="3331" width="47.5703125" style="3" customWidth="1"/>
    <col min="3332" max="3332" width="18.28515625" style="3" bestFit="1" customWidth="1"/>
    <col min="3333" max="3333" width="17.140625" style="3" bestFit="1" customWidth="1"/>
    <col min="3334" max="3334" width="18.28515625" style="3" bestFit="1" customWidth="1"/>
    <col min="3335" max="3335" width="17.140625" style="3" bestFit="1" customWidth="1"/>
    <col min="3336" max="3336" width="71.28515625" style="3" customWidth="1"/>
    <col min="3337" max="3584" width="20.7109375" style="3"/>
    <col min="3585" max="3585" width="4.28515625" style="3" bestFit="1" customWidth="1"/>
    <col min="3586" max="3586" width="18.7109375" style="3" customWidth="1"/>
    <col min="3587" max="3587" width="47.5703125" style="3" customWidth="1"/>
    <col min="3588" max="3588" width="18.28515625" style="3" bestFit="1" customWidth="1"/>
    <col min="3589" max="3589" width="17.140625" style="3" bestFit="1" customWidth="1"/>
    <col min="3590" max="3590" width="18.28515625" style="3" bestFit="1" customWidth="1"/>
    <col min="3591" max="3591" width="17.140625" style="3" bestFit="1" customWidth="1"/>
    <col min="3592" max="3592" width="71.28515625" style="3" customWidth="1"/>
    <col min="3593" max="3840" width="20.7109375" style="3"/>
    <col min="3841" max="3841" width="4.28515625" style="3" bestFit="1" customWidth="1"/>
    <col min="3842" max="3842" width="18.7109375" style="3" customWidth="1"/>
    <col min="3843" max="3843" width="47.5703125" style="3" customWidth="1"/>
    <col min="3844" max="3844" width="18.28515625" style="3" bestFit="1" customWidth="1"/>
    <col min="3845" max="3845" width="17.140625" style="3" bestFit="1" customWidth="1"/>
    <col min="3846" max="3846" width="18.28515625" style="3" bestFit="1" customWidth="1"/>
    <col min="3847" max="3847" width="17.140625" style="3" bestFit="1" customWidth="1"/>
    <col min="3848" max="3848" width="71.28515625" style="3" customWidth="1"/>
    <col min="3849" max="4096" width="20.7109375" style="3"/>
    <col min="4097" max="4097" width="4.28515625" style="3" bestFit="1" customWidth="1"/>
    <col min="4098" max="4098" width="18.7109375" style="3" customWidth="1"/>
    <col min="4099" max="4099" width="47.5703125" style="3" customWidth="1"/>
    <col min="4100" max="4100" width="18.28515625" style="3" bestFit="1" customWidth="1"/>
    <col min="4101" max="4101" width="17.140625" style="3" bestFit="1" customWidth="1"/>
    <col min="4102" max="4102" width="18.28515625" style="3" bestFit="1" customWidth="1"/>
    <col min="4103" max="4103" width="17.140625" style="3" bestFit="1" customWidth="1"/>
    <col min="4104" max="4104" width="71.28515625" style="3" customWidth="1"/>
    <col min="4105" max="4352" width="20.7109375" style="3"/>
    <col min="4353" max="4353" width="4.28515625" style="3" bestFit="1" customWidth="1"/>
    <col min="4354" max="4354" width="18.7109375" style="3" customWidth="1"/>
    <col min="4355" max="4355" width="47.5703125" style="3" customWidth="1"/>
    <col min="4356" max="4356" width="18.28515625" style="3" bestFit="1" customWidth="1"/>
    <col min="4357" max="4357" width="17.140625" style="3" bestFit="1" customWidth="1"/>
    <col min="4358" max="4358" width="18.28515625" style="3" bestFit="1" customWidth="1"/>
    <col min="4359" max="4359" width="17.140625" style="3" bestFit="1" customWidth="1"/>
    <col min="4360" max="4360" width="71.28515625" style="3" customWidth="1"/>
    <col min="4361" max="4608" width="20.7109375" style="3"/>
    <col min="4609" max="4609" width="4.28515625" style="3" bestFit="1" customWidth="1"/>
    <col min="4610" max="4610" width="18.7109375" style="3" customWidth="1"/>
    <col min="4611" max="4611" width="47.5703125" style="3" customWidth="1"/>
    <col min="4612" max="4612" width="18.28515625" style="3" bestFit="1" customWidth="1"/>
    <col min="4613" max="4613" width="17.140625" style="3" bestFit="1" customWidth="1"/>
    <col min="4614" max="4614" width="18.28515625" style="3" bestFit="1" customWidth="1"/>
    <col min="4615" max="4615" width="17.140625" style="3" bestFit="1" customWidth="1"/>
    <col min="4616" max="4616" width="71.28515625" style="3" customWidth="1"/>
    <col min="4617" max="4864" width="20.7109375" style="3"/>
    <col min="4865" max="4865" width="4.28515625" style="3" bestFit="1" customWidth="1"/>
    <col min="4866" max="4866" width="18.7109375" style="3" customWidth="1"/>
    <col min="4867" max="4867" width="47.5703125" style="3" customWidth="1"/>
    <col min="4868" max="4868" width="18.28515625" style="3" bestFit="1" customWidth="1"/>
    <col min="4869" max="4869" width="17.140625" style="3" bestFit="1" customWidth="1"/>
    <col min="4870" max="4870" width="18.28515625" style="3" bestFit="1" customWidth="1"/>
    <col min="4871" max="4871" width="17.140625" style="3" bestFit="1" customWidth="1"/>
    <col min="4872" max="4872" width="71.28515625" style="3" customWidth="1"/>
    <col min="4873" max="5120" width="20.7109375" style="3"/>
    <col min="5121" max="5121" width="4.28515625" style="3" bestFit="1" customWidth="1"/>
    <col min="5122" max="5122" width="18.7109375" style="3" customWidth="1"/>
    <col min="5123" max="5123" width="47.5703125" style="3" customWidth="1"/>
    <col min="5124" max="5124" width="18.28515625" style="3" bestFit="1" customWidth="1"/>
    <col min="5125" max="5125" width="17.140625" style="3" bestFit="1" customWidth="1"/>
    <col min="5126" max="5126" width="18.28515625" style="3" bestFit="1" customWidth="1"/>
    <col min="5127" max="5127" width="17.140625" style="3" bestFit="1" customWidth="1"/>
    <col min="5128" max="5128" width="71.28515625" style="3" customWidth="1"/>
    <col min="5129" max="5376" width="20.7109375" style="3"/>
    <col min="5377" max="5377" width="4.28515625" style="3" bestFit="1" customWidth="1"/>
    <col min="5378" max="5378" width="18.7109375" style="3" customWidth="1"/>
    <col min="5379" max="5379" width="47.5703125" style="3" customWidth="1"/>
    <col min="5380" max="5380" width="18.28515625" style="3" bestFit="1" customWidth="1"/>
    <col min="5381" max="5381" width="17.140625" style="3" bestFit="1" customWidth="1"/>
    <col min="5382" max="5382" width="18.28515625" style="3" bestFit="1" customWidth="1"/>
    <col min="5383" max="5383" width="17.140625" style="3" bestFit="1" customWidth="1"/>
    <col min="5384" max="5384" width="71.28515625" style="3" customWidth="1"/>
    <col min="5385" max="5632" width="20.7109375" style="3"/>
    <col min="5633" max="5633" width="4.28515625" style="3" bestFit="1" customWidth="1"/>
    <col min="5634" max="5634" width="18.7109375" style="3" customWidth="1"/>
    <col min="5635" max="5635" width="47.5703125" style="3" customWidth="1"/>
    <col min="5636" max="5636" width="18.28515625" style="3" bestFit="1" customWidth="1"/>
    <col min="5637" max="5637" width="17.140625" style="3" bestFit="1" customWidth="1"/>
    <col min="5638" max="5638" width="18.28515625" style="3" bestFit="1" customWidth="1"/>
    <col min="5639" max="5639" width="17.140625" style="3" bestFit="1" customWidth="1"/>
    <col min="5640" max="5640" width="71.28515625" style="3" customWidth="1"/>
    <col min="5641" max="5888" width="20.7109375" style="3"/>
    <col min="5889" max="5889" width="4.28515625" style="3" bestFit="1" customWidth="1"/>
    <col min="5890" max="5890" width="18.7109375" style="3" customWidth="1"/>
    <col min="5891" max="5891" width="47.5703125" style="3" customWidth="1"/>
    <col min="5892" max="5892" width="18.28515625" style="3" bestFit="1" customWidth="1"/>
    <col min="5893" max="5893" width="17.140625" style="3" bestFit="1" customWidth="1"/>
    <col min="5894" max="5894" width="18.28515625" style="3" bestFit="1" customWidth="1"/>
    <col min="5895" max="5895" width="17.140625" style="3" bestFit="1" customWidth="1"/>
    <col min="5896" max="5896" width="71.28515625" style="3" customWidth="1"/>
    <col min="5897" max="6144" width="20.7109375" style="3"/>
    <col min="6145" max="6145" width="4.28515625" style="3" bestFit="1" customWidth="1"/>
    <col min="6146" max="6146" width="18.7109375" style="3" customWidth="1"/>
    <col min="6147" max="6147" width="47.5703125" style="3" customWidth="1"/>
    <col min="6148" max="6148" width="18.28515625" style="3" bestFit="1" customWidth="1"/>
    <col min="6149" max="6149" width="17.140625" style="3" bestFit="1" customWidth="1"/>
    <col min="6150" max="6150" width="18.28515625" style="3" bestFit="1" customWidth="1"/>
    <col min="6151" max="6151" width="17.140625" style="3" bestFit="1" customWidth="1"/>
    <col min="6152" max="6152" width="71.28515625" style="3" customWidth="1"/>
    <col min="6153" max="6400" width="20.7109375" style="3"/>
    <col min="6401" max="6401" width="4.28515625" style="3" bestFit="1" customWidth="1"/>
    <col min="6402" max="6402" width="18.7109375" style="3" customWidth="1"/>
    <col min="6403" max="6403" width="47.5703125" style="3" customWidth="1"/>
    <col min="6404" max="6404" width="18.28515625" style="3" bestFit="1" customWidth="1"/>
    <col min="6405" max="6405" width="17.140625" style="3" bestFit="1" customWidth="1"/>
    <col min="6406" max="6406" width="18.28515625" style="3" bestFit="1" customWidth="1"/>
    <col min="6407" max="6407" width="17.140625" style="3" bestFit="1" customWidth="1"/>
    <col min="6408" max="6408" width="71.28515625" style="3" customWidth="1"/>
    <col min="6409" max="6656" width="20.7109375" style="3"/>
    <col min="6657" max="6657" width="4.28515625" style="3" bestFit="1" customWidth="1"/>
    <col min="6658" max="6658" width="18.7109375" style="3" customWidth="1"/>
    <col min="6659" max="6659" width="47.5703125" style="3" customWidth="1"/>
    <col min="6660" max="6660" width="18.28515625" style="3" bestFit="1" customWidth="1"/>
    <col min="6661" max="6661" width="17.140625" style="3" bestFit="1" customWidth="1"/>
    <col min="6662" max="6662" width="18.28515625" style="3" bestFit="1" customWidth="1"/>
    <col min="6663" max="6663" width="17.140625" style="3" bestFit="1" customWidth="1"/>
    <col min="6664" max="6664" width="71.28515625" style="3" customWidth="1"/>
    <col min="6665" max="6912" width="20.7109375" style="3"/>
    <col min="6913" max="6913" width="4.28515625" style="3" bestFit="1" customWidth="1"/>
    <col min="6914" max="6914" width="18.7109375" style="3" customWidth="1"/>
    <col min="6915" max="6915" width="47.5703125" style="3" customWidth="1"/>
    <col min="6916" max="6916" width="18.28515625" style="3" bestFit="1" customWidth="1"/>
    <col min="6917" max="6917" width="17.140625" style="3" bestFit="1" customWidth="1"/>
    <col min="6918" max="6918" width="18.28515625" style="3" bestFit="1" customWidth="1"/>
    <col min="6919" max="6919" width="17.140625" style="3" bestFit="1" customWidth="1"/>
    <col min="6920" max="6920" width="71.28515625" style="3" customWidth="1"/>
    <col min="6921" max="7168" width="20.7109375" style="3"/>
    <col min="7169" max="7169" width="4.28515625" style="3" bestFit="1" customWidth="1"/>
    <col min="7170" max="7170" width="18.7109375" style="3" customWidth="1"/>
    <col min="7171" max="7171" width="47.5703125" style="3" customWidth="1"/>
    <col min="7172" max="7172" width="18.28515625" style="3" bestFit="1" customWidth="1"/>
    <col min="7173" max="7173" width="17.140625" style="3" bestFit="1" customWidth="1"/>
    <col min="7174" max="7174" width="18.28515625" style="3" bestFit="1" customWidth="1"/>
    <col min="7175" max="7175" width="17.140625" style="3" bestFit="1" customWidth="1"/>
    <col min="7176" max="7176" width="71.28515625" style="3" customWidth="1"/>
    <col min="7177" max="7424" width="20.7109375" style="3"/>
    <col min="7425" max="7425" width="4.28515625" style="3" bestFit="1" customWidth="1"/>
    <col min="7426" max="7426" width="18.7109375" style="3" customWidth="1"/>
    <col min="7427" max="7427" width="47.5703125" style="3" customWidth="1"/>
    <col min="7428" max="7428" width="18.28515625" style="3" bestFit="1" customWidth="1"/>
    <col min="7429" max="7429" width="17.140625" style="3" bestFit="1" customWidth="1"/>
    <col min="7430" max="7430" width="18.28515625" style="3" bestFit="1" customWidth="1"/>
    <col min="7431" max="7431" width="17.140625" style="3" bestFit="1" customWidth="1"/>
    <col min="7432" max="7432" width="71.28515625" style="3" customWidth="1"/>
    <col min="7433" max="7680" width="20.7109375" style="3"/>
    <col min="7681" max="7681" width="4.28515625" style="3" bestFit="1" customWidth="1"/>
    <col min="7682" max="7682" width="18.7109375" style="3" customWidth="1"/>
    <col min="7683" max="7683" width="47.5703125" style="3" customWidth="1"/>
    <col min="7684" max="7684" width="18.28515625" style="3" bestFit="1" customWidth="1"/>
    <col min="7685" max="7685" width="17.140625" style="3" bestFit="1" customWidth="1"/>
    <col min="7686" max="7686" width="18.28515625" style="3" bestFit="1" customWidth="1"/>
    <col min="7687" max="7687" width="17.140625" style="3" bestFit="1" customWidth="1"/>
    <col min="7688" max="7688" width="71.28515625" style="3" customWidth="1"/>
    <col min="7689" max="7936" width="20.7109375" style="3"/>
    <col min="7937" max="7937" width="4.28515625" style="3" bestFit="1" customWidth="1"/>
    <col min="7938" max="7938" width="18.7109375" style="3" customWidth="1"/>
    <col min="7939" max="7939" width="47.5703125" style="3" customWidth="1"/>
    <col min="7940" max="7940" width="18.28515625" style="3" bestFit="1" customWidth="1"/>
    <col min="7941" max="7941" width="17.140625" style="3" bestFit="1" customWidth="1"/>
    <col min="7942" max="7942" width="18.28515625" style="3" bestFit="1" customWidth="1"/>
    <col min="7943" max="7943" width="17.140625" style="3" bestFit="1" customWidth="1"/>
    <col min="7944" max="7944" width="71.28515625" style="3" customWidth="1"/>
    <col min="7945" max="8192" width="20.7109375" style="3"/>
    <col min="8193" max="8193" width="4.28515625" style="3" bestFit="1" customWidth="1"/>
    <col min="8194" max="8194" width="18.7109375" style="3" customWidth="1"/>
    <col min="8195" max="8195" width="47.5703125" style="3" customWidth="1"/>
    <col min="8196" max="8196" width="18.28515625" style="3" bestFit="1" customWidth="1"/>
    <col min="8197" max="8197" width="17.140625" style="3" bestFit="1" customWidth="1"/>
    <col min="8198" max="8198" width="18.28515625" style="3" bestFit="1" customWidth="1"/>
    <col min="8199" max="8199" width="17.140625" style="3" bestFit="1" customWidth="1"/>
    <col min="8200" max="8200" width="71.28515625" style="3" customWidth="1"/>
    <col min="8201" max="8448" width="20.7109375" style="3"/>
    <col min="8449" max="8449" width="4.28515625" style="3" bestFit="1" customWidth="1"/>
    <col min="8450" max="8450" width="18.7109375" style="3" customWidth="1"/>
    <col min="8451" max="8451" width="47.5703125" style="3" customWidth="1"/>
    <col min="8452" max="8452" width="18.28515625" style="3" bestFit="1" customWidth="1"/>
    <col min="8453" max="8453" width="17.140625" style="3" bestFit="1" customWidth="1"/>
    <col min="8454" max="8454" width="18.28515625" style="3" bestFit="1" customWidth="1"/>
    <col min="8455" max="8455" width="17.140625" style="3" bestFit="1" customWidth="1"/>
    <col min="8456" max="8456" width="71.28515625" style="3" customWidth="1"/>
    <col min="8457" max="8704" width="20.7109375" style="3"/>
    <col min="8705" max="8705" width="4.28515625" style="3" bestFit="1" customWidth="1"/>
    <col min="8706" max="8706" width="18.7109375" style="3" customWidth="1"/>
    <col min="8707" max="8707" width="47.5703125" style="3" customWidth="1"/>
    <col min="8708" max="8708" width="18.28515625" style="3" bestFit="1" customWidth="1"/>
    <col min="8709" max="8709" width="17.140625" style="3" bestFit="1" customWidth="1"/>
    <col min="8710" max="8710" width="18.28515625" style="3" bestFit="1" customWidth="1"/>
    <col min="8711" max="8711" width="17.140625" style="3" bestFit="1" customWidth="1"/>
    <col min="8712" max="8712" width="71.28515625" style="3" customWidth="1"/>
    <col min="8713" max="8960" width="20.7109375" style="3"/>
    <col min="8961" max="8961" width="4.28515625" style="3" bestFit="1" customWidth="1"/>
    <col min="8962" max="8962" width="18.7109375" style="3" customWidth="1"/>
    <col min="8963" max="8963" width="47.5703125" style="3" customWidth="1"/>
    <col min="8964" max="8964" width="18.28515625" style="3" bestFit="1" customWidth="1"/>
    <col min="8965" max="8965" width="17.140625" style="3" bestFit="1" customWidth="1"/>
    <col min="8966" max="8966" width="18.28515625" style="3" bestFit="1" customWidth="1"/>
    <col min="8967" max="8967" width="17.140625" style="3" bestFit="1" customWidth="1"/>
    <col min="8968" max="8968" width="71.28515625" style="3" customWidth="1"/>
    <col min="8969" max="9216" width="20.7109375" style="3"/>
    <col min="9217" max="9217" width="4.28515625" style="3" bestFit="1" customWidth="1"/>
    <col min="9218" max="9218" width="18.7109375" style="3" customWidth="1"/>
    <col min="9219" max="9219" width="47.5703125" style="3" customWidth="1"/>
    <col min="9220" max="9220" width="18.28515625" style="3" bestFit="1" customWidth="1"/>
    <col min="9221" max="9221" width="17.140625" style="3" bestFit="1" customWidth="1"/>
    <col min="9222" max="9222" width="18.28515625" style="3" bestFit="1" customWidth="1"/>
    <col min="9223" max="9223" width="17.140625" style="3" bestFit="1" customWidth="1"/>
    <col min="9224" max="9224" width="71.28515625" style="3" customWidth="1"/>
    <col min="9225" max="9472" width="20.7109375" style="3"/>
    <col min="9473" max="9473" width="4.28515625" style="3" bestFit="1" customWidth="1"/>
    <col min="9474" max="9474" width="18.7109375" style="3" customWidth="1"/>
    <col min="9475" max="9475" width="47.5703125" style="3" customWidth="1"/>
    <col min="9476" max="9476" width="18.28515625" style="3" bestFit="1" customWidth="1"/>
    <col min="9477" max="9477" width="17.140625" style="3" bestFit="1" customWidth="1"/>
    <col min="9478" max="9478" width="18.28515625" style="3" bestFit="1" customWidth="1"/>
    <col min="9479" max="9479" width="17.140625" style="3" bestFit="1" customWidth="1"/>
    <col min="9480" max="9480" width="71.28515625" style="3" customWidth="1"/>
    <col min="9481" max="9728" width="20.7109375" style="3"/>
    <col min="9729" max="9729" width="4.28515625" style="3" bestFit="1" customWidth="1"/>
    <col min="9730" max="9730" width="18.7109375" style="3" customWidth="1"/>
    <col min="9731" max="9731" width="47.5703125" style="3" customWidth="1"/>
    <col min="9732" max="9732" width="18.28515625" style="3" bestFit="1" customWidth="1"/>
    <col min="9733" max="9733" width="17.140625" style="3" bestFit="1" customWidth="1"/>
    <col min="9734" max="9734" width="18.28515625" style="3" bestFit="1" customWidth="1"/>
    <col min="9735" max="9735" width="17.140625" style="3" bestFit="1" customWidth="1"/>
    <col min="9736" max="9736" width="71.28515625" style="3" customWidth="1"/>
    <col min="9737" max="9984" width="20.7109375" style="3"/>
    <col min="9985" max="9985" width="4.28515625" style="3" bestFit="1" customWidth="1"/>
    <col min="9986" max="9986" width="18.7109375" style="3" customWidth="1"/>
    <col min="9987" max="9987" width="47.5703125" style="3" customWidth="1"/>
    <col min="9988" max="9988" width="18.28515625" style="3" bestFit="1" customWidth="1"/>
    <col min="9989" max="9989" width="17.140625" style="3" bestFit="1" customWidth="1"/>
    <col min="9990" max="9990" width="18.28515625" style="3" bestFit="1" customWidth="1"/>
    <col min="9991" max="9991" width="17.140625" style="3" bestFit="1" customWidth="1"/>
    <col min="9992" max="9992" width="71.28515625" style="3" customWidth="1"/>
    <col min="9993" max="10240" width="20.7109375" style="3"/>
    <col min="10241" max="10241" width="4.28515625" style="3" bestFit="1" customWidth="1"/>
    <col min="10242" max="10242" width="18.7109375" style="3" customWidth="1"/>
    <col min="10243" max="10243" width="47.5703125" style="3" customWidth="1"/>
    <col min="10244" max="10244" width="18.28515625" style="3" bestFit="1" customWidth="1"/>
    <col min="10245" max="10245" width="17.140625" style="3" bestFit="1" customWidth="1"/>
    <col min="10246" max="10246" width="18.28515625" style="3" bestFit="1" customWidth="1"/>
    <col min="10247" max="10247" width="17.140625" style="3" bestFit="1" customWidth="1"/>
    <col min="10248" max="10248" width="71.28515625" style="3" customWidth="1"/>
    <col min="10249" max="10496" width="20.7109375" style="3"/>
    <col min="10497" max="10497" width="4.28515625" style="3" bestFit="1" customWidth="1"/>
    <col min="10498" max="10498" width="18.7109375" style="3" customWidth="1"/>
    <col min="10499" max="10499" width="47.5703125" style="3" customWidth="1"/>
    <col min="10500" max="10500" width="18.28515625" style="3" bestFit="1" customWidth="1"/>
    <col min="10501" max="10501" width="17.140625" style="3" bestFit="1" customWidth="1"/>
    <col min="10502" max="10502" width="18.28515625" style="3" bestFit="1" customWidth="1"/>
    <col min="10503" max="10503" width="17.140625" style="3" bestFit="1" customWidth="1"/>
    <col min="10504" max="10504" width="71.28515625" style="3" customWidth="1"/>
    <col min="10505" max="10752" width="20.7109375" style="3"/>
    <col min="10753" max="10753" width="4.28515625" style="3" bestFit="1" customWidth="1"/>
    <col min="10754" max="10754" width="18.7109375" style="3" customWidth="1"/>
    <col min="10755" max="10755" width="47.5703125" style="3" customWidth="1"/>
    <col min="10756" max="10756" width="18.28515625" style="3" bestFit="1" customWidth="1"/>
    <col min="10757" max="10757" width="17.140625" style="3" bestFit="1" customWidth="1"/>
    <col min="10758" max="10758" width="18.28515625" style="3" bestFit="1" customWidth="1"/>
    <col min="10759" max="10759" width="17.140625" style="3" bestFit="1" customWidth="1"/>
    <col min="10760" max="10760" width="71.28515625" style="3" customWidth="1"/>
    <col min="10761" max="11008" width="20.7109375" style="3"/>
    <col min="11009" max="11009" width="4.28515625" style="3" bestFit="1" customWidth="1"/>
    <col min="11010" max="11010" width="18.7109375" style="3" customWidth="1"/>
    <col min="11011" max="11011" width="47.5703125" style="3" customWidth="1"/>
    <col min="11012" max="11012" width="18.28515625" style="3" bestFit="1" customWidth="1"/>
    <col min="11013" max="11013" width="17.140625" style="3" bestFit="1" customWidth="1"/>
    <col min="11014" max="11014" width="18.28515625" style="3" bestFit="1" customWidth="1"/>
    <col min="11015" max="11015" width="17.140625" style="3" bestFit="1" customWidth="1"/>
    <col min="11016" max="11016" width="71.28515625" style="3" customWidth="1"/>
    <col min="11017" max="11264" width="20.7109375" style="3"/>
    <col min="11265" max="11265" width="4.28515625" style="3" bestFit="1" customWidth="1"/>
    <col min="11266" max="11266" width="18.7109375" style="3" customWidth="1"/>
    <col min="11267" max="11267" width="47.5703125" style="3" customWidth="1"/>
    <col min="11268" max="11268" width="18.28515625" style="3" bestFit="1" customWidth="1"/>
    <col min="11269" max="11269" width="17.140625" style="3" bestFit="1" customWidth="1"/>
    <col min="11270" max="11270" width="18.28515625" style="3" bestFit="1" customWidth="1"/>
    <col min="11271" max="11271" width="17.140625" style="3" bestFit="1" customWidth="1"/>
    <col min="11272" max="11272" width="71.28515625" style="3" customWidth="1"/>
    <col min="11273" max="11520" width="20.7109375" style="3"/>
    <col min="11521" max="11521" width="4.28515625" style="3" bestFit="1" customWidth="1"/>
    <col min="11522" max="11522" width="18.7109375" style="3" customWidth="1"/>
    <col min="11523" max="11523" width="47.5703125" style="3" customWidth="1"/>
    <col min="11524" max="11524" width="18.28515625" style="3" bestFit="1" customWidth="1"/>
    <col min="11525" max="11525" width="17.140625" style="3" bestFit="1" customWidth="1"/>
    <col min="11526" max="11526" width="18.28515625" style="3" bestFit="1" customWidth="1"/>
    <col min="11527" max="11527" width="17.140625" style="3" bestFit="1" customWidth="1"/>
    <col min="11528" max="11528" width="71.28515625" style="3" customWidth="1"/>
    <col min="11529" max="11776" width="20.7109375" style="3"/>
    <col min="11777" max="11777" width="4.28515625" style="3" bestFit="1" customWidth="1"/>
    <col min="11778" max="11778" width="18.7109375" style="3" customWidth="1"/>
    <col min="11779" max="11779" width="47.5703125" style="3" customWidth="1"/>
    <col min="11780" max="11780" width="18.28515625" style="3" bestFit="1" customWidth="1"/>
    <col min="11781" max="11781" width="17.140625" style="3" bestFit="1" customWidth="1"/>
    <col min="11782" max="11782" width="18.28515625" style="3" bestFit="1" customWidth="1"/>
    <col min="11783" max="11783" width="17.140625" style="3" bestFit="1" customWidth="1"/>
    <col min="11784" max="11784" width="71.28515625" style="3" customWidth="1"/>
    <col min="11785" max="12032" width="20.7109375" style="3"/>
    <col min="12033" max="12033" width="4.28515625" style="3" bestFit="1" customWidth="1"/>
    <col min="12034" max="12034" width="18.7109375" style="3" customWidth="1"/>
    <col min="12035" max="12035" width="47.5703125" style="3" customWidth="1"/>
    <col min="12036" max="12036" width="18.28515625" style="3" bestFit="1" customWidth="1"/>
    <col min="12037" max="12037" width="17.140625" style="3" bestFit="1" customWidth="1"/>
    <col min="12038" max="12038" width="18.28515625" style="3" bestFit="1" customWidth="1"/>
    <col min="12039" max="12039" width="17.140625" style="3" bestFit="1" customWidth="1"/>
    <col min="12040" max="12040" width="71.28515625" style="3" customWidth="1"/>
    <col min="12041" max="12288" width="20.7109375" style="3"/>
    <col min="12289" max="12289" width="4.28515625" style="3" bestFit="1" customWidth="1"/>
    <col min="12290" max="12290" width="18.7109375" style="3" customWidth="1"/>
    <col min="12291" max="12291" width="47.5703125" style="3" customWidth="1"/>
    <col min="12292" max="12292" width="18.28515625" style="3" bestFit="1" customWidth="1"/>
    <col min="12293" max="12293" width="17.140625" style="3" bestFit="1" customWidth="1"/>
    <col min="12294" max="12294" width="18.28515625" style="3" bestFit="1" customWidth="1"/>
    <col min="12295" max="12295" width="17.140625" style="3" bestFit="1" customWidth="1"/>
    <col min="12296" max="12296" width="71.28515625" style="3" customWidth="1"/>
    <col min="12297" max="12544" width="20.7109375" style="3"/>
    <col min="12545" max="12545" width="4.28515625" style="3" bestFit="1" customWidth="1"/>
    <col min="12546" max="12546" width="18.7109375" style="3" customWidth="1"/>
    <col min="12547" max="12547" width="47.5703125" style="3" customWidth="1"/>
    <col min="12548" max="12548" width="18.28515625" style="3" bestFit="1" customWidth="1"/>
    <col min="12549" max="12549" width="17.140625" style="3" bestFit="1" customWidth="1"/>
    <col min="12550" max="12550" width="18.28515625" style="3" bestFit="1" customWidth="1"/>
    <col min="12551" max="12551" width="17.140625" style="3" bestFit="1" customWidth="1"/>
    <col min="12552" max="12552" width="71.28515625" style="3" customWidth="1"/>
    <col min="12553" max="12800" width="20.7109375" style="3"/>
    <col min="12801" max="12801" width="4.28515625" style="3" bestFit="1" customWidth="1"/>
    <col min="12802" max="12802" width="18.7109375" style="3" customWidth="1"/>
    <col min="12803" max="12803" width="47.5703125" style="3" customWidth="1"/>
    <col min="12804" max="12804" width="18.28515625" style="3" bestFit="1" customWidth="1"/>
    <col min="12805" max="12805" width="17.140625" style="3" bestFit="1" customWidth="1"/>
    <col min="12806" max="12806" width="18.28515625" style="3" bestFit="1" customWidth="1"/>
    <col min="12807" max="12807" width="17.140625" style="3" bestFit="1" customWidth="1"/>
    <col min="12808" max="12808" width="71.28515625" style="3" customWidth="1"/>
    <col min="12809" max="13056" width="20.7109375" style="3"/>
    <col min="13057" max="13057" width="4.28515625" style="3" bestFit="1" customWidth="1"/>
    <col min="13058" max="13058" width="18.7109375" style="3" customWidth="1"/>
    <col min="13059" max="13059" width="47.5703125" style="3" customWidth="1"/>
    <col min="13060" max="13060" width="18.28515625" style="3" bestFit="1" customWidth="1"/>
    <col min="13061" max="13061" width="17.140625" style="3" bestFit="1" customWidth="1"/>
    <col min="13062" max="13062" width="18.28515625" style="3" bestFit="1" customWidth="1"/>
    <col min="13063" max="13063" width="17.140625" style="3" bestFit="1" customWidth="1"/>
    <col min="13064" max="13064" width="71.28515625" style="3" customWidth="1"/>
    <col min="13065" max="13312" width="20.7109375" style="3"/>
    <col min="13313" max="13313" width="4.28515625" style="3" bestFit="1" customWidth="1"/>
    <col min="13314" max="13314" width="18.7109375" style="3" customWidth="1"/>
    <col min="13315" max="13315" width="47.5703125" style="3" customWidth="1"/>
    <col min="13316" max="13316" width="18.28515625" style="3" bestFit="1" customWidth="1"/>
    <col min="13317" max="13317" width="17.140625" style="3" bestFit="1" customWidth="1"/>
    <col min="13318" max="13318" width="18.28515625" style="3" bestFit="1" customWidth="1"/>
    <col min="13319" max="13319" width="17.140625" style="3" bestFit="1" customWidth="1"/>
    <col min="13320" max="13320" width="71.28515625" style="3" customWidth="1"/>
    <col min="13321" max="13568" width="20.7109375" style="3"/>
    <col min="13569" max="13569" width="4.28515625" style="3" bestFit="1" customWidth="1"/>
    <col min="13570" max="13570" width="18.7109375" style="3" customWidth="1"/>
    <col min="13571" max="13571" width="47.5703125" style="3" customWidth="1"/>
    <col min="13572" max="13572" width="18.28515625" style="3" bestFit="1" customWidth="1"/>
    <col min="13573" max="13573" width="17.140625" style="3" bestFit="1" customWidth="1"/>
    <col min="13574" max="13574" width="18.28515625" style="3" bestFit="1" customWidth="1"/>
    <col min="13575" max="13575" width="17.140625" style="3" bestFit="1" customWidth="1"/>
    <col min="13576" max="13576" width="71.28515625" style="3" customWidth="1"/>
    <col min="13577" max="13824" width="20.7109375" style="3"/>
    <col min="13825" max="13825" width="4.28515625" style="3" bestFit="1" customWidth="1"/>
    <col min="13826" max="13826" width="18.7109375" style="3" customWidth="1"/>
    <col min="13827" max="13827" width="47.5703125" style="3" customWidth="1"/>
    <col min="13828" max="13828" width="18.28515625" style="3" bestFit="1" customWidth="1"/>
    <col min="13829" max="13829" width="17.140625" style="3" bestFit="1" customWidth="1"/>
    <col min="13830" max="13830" width="18.28515625" style="3" bestFit="1" customWidth="1"/>
    <col min="13831" max="13831" width="17.140625" style="3" bestFit="1" customWidth="1"/>
    <col min="13832" max="13832" width="71.28515625" style="3" customWidth="1"/>
    <col min="13833" max="14080" width="20.7109375" style="3"/>
    <col min="14081" max="14081" width="4.28515625" style="3" bestFit="1" customWidth="1"/>
    <col min="14082" max="14082" width="18.7109375" style="3" customWidth="1"/>
    <col min="14083" max="14083" width="47.5703125" style="3" customWidth="1"/>
    <col min="14084" max="14084" width="18.28515625" style="3" bestFit="1" customWidth="1"/>
    <col min="14085" max="14085" width="17.140625" style="3" bestFit="1" customWidth="1"/>
    <col min="14086" max="14086" width="18.28515625" style="3" bestFit="1" customWidth="1"/>
    <col min="14087" max="14087" width="17.140625" style="3" bestFit="1" customWidth="1"/>
    <col min="14088" max="14088" width="71.28515625" style="3" customWidth="1"/>
    <col min="14089" max="14336" width="20.7109375" style="3"/>
    <col min="14337" max="14337" width="4.28515625" style="3" bestFit="1" customWidth="1"/>
    <col min="14338" max="14338" width="18.7109375" style="3" customWidth="1"/>
    <col min="14339" max="14339" width="47.5703125" style="3" customWidth="1"/>
    <col min="14340" max="14340" width="18.28515625" style="3" bestFit="1" customWidth="1"/>
    <col min="14341" max="14341" width="17.140625" style="3" bestFit="1" customWidth="1"/>
    <col min="14342" max="14342" width="18.28515625" style="3" bestFit="1" customWidth="1"/>
    <col min="14343" max="14343" width="17.140625" style="3" bestFit="1" customWidth="1"/>
    <col min="14344" max="14344" width="71.28515625" style="3" customWidth="1"/>
    <col min="14345" max="14592" width="20.7109375" style="3"/>
    <col min="14593" max="14593" width="4.28515625" style="3" bestFit="1" customWidth="1"/>
    <col min="14594" max="14594" width="18.7109375" style="3" customWidth="1"/>
    <col min="14595" max="14595" width="47.5703125" style="3" customWidth="1"/>
    <col min="14596" max="14596" width="18.28515625" style="3" bestFit="1" customWidth="1"/>
    <col min="14597" max="14597" width="17.140625" style="3" bestFit="1" customWidth="1"/>
    <col min="14598" max="14598" width="18.28515625" style="3" bestFit="1" customWidth="1"/>
    <col min="14599" max="14599" width="17.140625" style="3" bestFit="1" customWidth="1"/>
    <col min="14600" max="14600" width="71.28515625" style="3" customWidth="1"/>
    <col min="14601" max="14848" width="20.7109375" style="3"/>
    <col min="14849" max="14849" width="4.28515625" style="3" bestFit="1" customWidth="1"/>
    <col min="14850" max="14850" width="18.7109375" style="3" customWidth="1"/>
    <col min="14851" max="14851" width="47.5703125" style="3" customWidth="1"/>
    <col min="14852" max="14852" width="18.28515625" style="3" bestFit="1" customWidth="1"/>
    <col min="14853" max="14853" width="17.140625" style="3" bestFit="1" customWidth="1"/>
    <col min="14854" max="14854" width="18.28515625" style="3" bestFit="1" customWidth="1"/>
    <col min="14855" max="14855" width="17.140625" style="3" bestFit="1" customWidth="1"/>
    <col min="14856" max="14856" width="71.28515625" style="3" customWidth="1"/>
    <col min="14857" max="15104" width="20.7109375" style="3"/>
    <col min="15105" max="15105" width="4.28515625" style="3" bestFit="1" customWidth="1"/>
    <col min="15106" max="15106" width="18.7109375" style="3" customWidth="1"/>
    <col min="15107" max="15107" width="47.5703125" style="3" customWidth="1"/>
    <col min="15108" max="15108" width="18.28515625" style="3" bestFit="1" customWidth="1"/>
    <col min="15109" max="15109" width="17.140625" style="3" bestFit="1" customWidth="1"/>
    <col min="15110" max="15110" width="18.28515625" style="3" bestFit="1" customWidth="1"/>
    <col min="15111" max="15111" width="17.140625" style="3" bestFit="1" customWidth="1"/>
    <col min="15112" max="15112" width="71.28515625" style="3" customWidth="1"/>
    <col min="15113" max="15360" width="20.7109375" style="3"/>
    <col min="15361" max="15361" width="4.28515625" style="3" bestFit="1" customWidth="1"/>
    <col min="15362" max="15362" width="18.7109375" style="3" customWidth="1"/>
    <col min="15363" max="15363" width="47.5703125" style="3" customWidth="1"/>
    <col min="15364" max="15364" width="18.28515625" style="3" bestFit="1" customWidth="1"/>
    <col min="15365" max="15365" width="17.140625" style="3" bestFit="1" customWidth="1"/>
    <col min="15366" max="15366" width="18.28515625" style="3" bestFit="1" customWidth="1"/>
    <col min="15367" max="15367" width="17.140625" style="3" bestFit="1" customWidth="1"/>
    <col min="15368" max="15368" width="71.28515625" style="3" customWidth="1"/>
    <col min="15369" max="15616" width="20.7109375" style="3"/>
    <col min="15617" max="15617" width="4.28515625" style="3" bestFit="1" customWidth="1"/>
    <col min="15618" max="15618" width="18.7109375" style="3" customWidth="1"/>
    <col min="15619" max="15619" width="47.5703125" style="3" customWidth="1"/>
    <col min="15620" max="15620" width="18.28515625" style="3" bestFit="1" customWidth="1"/>
    <col min="15621" max="15621" width="17.140625" style="3" bestFit="1" customWidth="1"/>
    <col min="15622" max="15622" width="18.28515625" style="3" bestFit="1" customWidth="1"/>
    <col min="15623" max="15623" width="17.140625" style="3" bestFit="1" customWidth="1"/>
    <col min="15624" max="15624" width="71.28515625" style="3" customWidth="1"/>
    <col min="15625" max="15872" width="20.7109375" style="3"/>
    <col min="15873" max="15873" width="4.28515625" style="3" bestFit="1" customWidth="1"/>
    <col min="15874" max="15874" width="18.7109375" style="3" customWidth="1"/>
    <col min="15875" max="15875" width="47.5703125" style="3" customWidth="1"/>
    <col min="15876" max="15876" width="18.28515625" style="3" bestFit="1" customWidth="1"/>
    <col min="15877" max="15877" width="17.140625" style="3" bestFit="1" customWidth="1"/>
    <col min="15878" max="15878" width="18.28515625" style="3" bestFit="1" customWidth="1"/>
    <col min="15879" max="15879" width="17.140625" style="3" bestFit="1" customWidth="1"/>
    <col min="15880" max="15880" width="71.28515625" style="3" customWidth="1"/>
    <col min="15881" max="16128" width="20.7109375" style="3"/>
    <col min="16129" max="16129" width="4.28515625" style="3" bestFit="1" customWidth="1"/>
    <col min="16130" max="16130" width="18.7109375" style="3" customWidth="1"/>
    <col min="16131" max="16131" width="47.5703125" style="3" customWidth="1"/>
    <col min="16132" max="16132" width="18.28515625" style="3" bestFit="1" customWidth="1"/>
    <col min="16133" max="16133" width="17.140625" style="3" bestFit="1" customWidth="1"/>
    <col min="16134" max="16134" width="18.28515625" style="3" bestFit="1" customWidth="1"/>
    <col min="16135" max="16135" width="17.140625" style="3" bestFit="1" customWidth="1"/>
    <col min="16136" max="16136" width="71.28515625" style="3" customWidth="1"/>
    <col min="16137" max="16384" width="20.7109375" style="3"/>
  </cols>
  <sheetData>
    <row r="1" spans="1:8" ht="12.75" x14ac:dyDescent="0.2">
      <c r="A1" s="278" t="s">
        <v>6</v>
      </c>
      <c r="B1" s="279"/>
      <c r="C1" s="279"/>
      <c r="D1" s="279"/>
      <c r="E1" s="279"/>
      <c r="F1" s="279"/>
      <c r="G1" s="279"/>
      <c r="H1" s="280"/>
    </row>
    <row r="2" spans="1:8" ht="12.75" x14ac:dyDescent="0.2">
      <c r="A2" s="278" t="s">
        <v>187</v>
      </c>
      <c r="B2" s="279"/>
      <c r="C2" s="279"/>
      <c r="D2" s="279"/>
      <c r="E2" s="279"/>
      <c r="F2" s="279"/>
      <c r="G2" s="279"/>
      <c r="H2" s="280"/>
    </row>
    <row r="3" spans="1:8" ht="12.75" x14ac:dyDescent="0.2">
      <c r="A3" s="278" t="s">
        <v>188</v>
      </c>
      <c r="B3" s="279"/>
      <c r="C3" s="279"/>
      <c r="D3" s="279"/>
      <c r="E3" s="279"/>
      <c r="F3" s="279"/>
      <c r="G3" s="279"/>
      <c r="H3" s="280"/>
    </row>
    <row r="4" spans="1:8" ht="12.75" x14ac:dyDescent="0.2">
      <c r="A4" s="281" t="s">
        <v>80</v>
      </c>
      <c r="B4" s="282"/>
      <c r="C4" s="282"/>
      <c r="D4" s="282"/>
      <c r="E4" s="282"/>
      <c r="F4" s="282"/>
      <c r="G4" s="282"/>
      <c r="H4" s="283"/>
    </row>
    <row r="5" spans="1:8" ht="12.75" x14ac:dyDescent="0.2">
      <c r="A5" s="33" t="s">
        <v>2</v>
      </c>
      <c r="B5" s="33" t="s">
        <v>7</v>
      </c>
      <c r="C5" s="1" t="s">
        <v>8</v>
      </c>
      <c r="D5" s="47" t="s">
        <v>9</v>
      </c>
      <c r="E5" s="48" t="s">
        <v>10</v>
      </c>
      <c r="F5" s="48" t="s">
        <v>11</v>
      </c>
      <c r="G5" s="48" t="s">
        <v>12</v>
      </c>
      <c r="H5" s="2" t="s">
        <v>13</v>
      </c>
    </row>
    <row r="6" spans="1:8" ht="63.75" x14ac:dyDescent="0.2">
      <c r="A6" s="187" t="s">
        <v>1</v>
      </c>
      <c r="B6" s="188" t="s">
        <v>189</v>
      </c>
      <c r="C6" s="189" t="s">
        <v>190</v>
      </c>
      <c r="D6" s="47">
        <v>34262.400000000001</v>
      </c>
      <c r="E6" s="48">
        <v>0</v>
      </c>
      <c r="F6" s="48">
        <v>0</v>
      </c>
      <c r="G6" s="48">
        <v>0</v>
      </c>
      <c r="H6" s="2" t="s">
        <v>191</v>
      </c>
    </row>
    <row r="7" spans="1:8" ht="63.75" x14ac:dyDescent="0.2">
      <c r="A7" s="34" t="s">
        <v>1</v>
      </c>
      <c r="B7" s="36" t="s">
        <v>5</v>
      </c>
      <c r="C7" s="190" t="s">
        <v>192</v>
      </c>
      <c r="D7" s="47">
        <v>20000</v>
      </c>
      <c r="E7" s="48">
        <v>0</v>
      </c>
      <c r="F7" s="48">
        <v>0</v>
      </c>
      <c r="G7" s="48">
        <v>0</v>
      </c>
      <c r="H7" s="2" t="s">
        <v>193</v>
      </c>
    </row>
    <row r="8" spans="1:8" ht="63.75" x14ac:dyDescent="0.2">
      <c r="A8" s="187" t="s">
        <v>1</v>
      </c>
      <c r="B8" s="188" t="s">
        <v>194</v>
      </c>
      <c r="C8" s="189" t="s">
        <v>195</v>
      </c>
      <c r="D8" s="47">
        <v>50000</v>
      </c>
      <c r="E8" s="48">
        <v>0</v>
      </c>
      <c r="F8" s="48">
        <v>0</v>
      </c>
      <c r="G8" s="48">
        <v>0</v>
      </c>
      <c r="H8" s="2" t="s">
        <v>196</v>
      </c>
    </row>
    <row r="9" spans="1:8" ht="38.25" x14ac:dyDescent="0.2">
      <c r="A9" s="33" t="s">
        <v>3</v>
      </c>
      <c r="B9" s="35" t="s">
        <v>4</v>
      </c>
      <c r="C9" s="191" t="s">
        <v>197</v>
      </c>
      <c r="D9" s="47">
        <v>0</v>
      </c>
      <c r="E9" s="48">
        <v>0</v>
      </c>
      <c r="F9" s="48">
        <v>34262.400000000001</v>
      </c>
      <c r="G9" s="48">
        <v>0</v>
      </c>
      <c r="H9" s="2" t="s">
        <v>198</v>
      </c>
    </row>
    <row r="10" spans="1:8" ht="51" x14ac:dyDescent="0.2">
      <c r="A10" s="33" t="s">
        <v>3</v>
      </c>
      <c r="B10" s="36" t="s">
        <v>4</v>
      </c>
      <c r="C10" s="35" t="s">
        <v>199</v>
      </c>
      <c r="D10" s="47">
        <v>0</v>
      </c>
      <c r="E10" s="48">
        <v>0</v>
      </c>
      <c r="F10" s="48">
        <v>20000</v>
      </c>
      <c r="G10" s="48">
        <v>0</v>
      </c>
      <c r="H10" s="2" t="s">
        <v>200</v>
      </c>
    </row>
    <row r="11" spans="1:8" ht="76.5" x14ac:dyDescent="0.2">
      <c r="A11" s="33" t="s">
        <v>3</v>
      </c>
      <c r="B11" s="35" t="s">
        <v>4</v>
      </c>
      <c r="C11" s="191" t="s">
        <v>201</v>
      </c>
      <c r="D11" s="47">
        <v>0</v>
      </c>
      <c r="E11" s="48">
        <v>0</v>
      </c>
      <c r="F11" s="48">
        <v>50000</v>
      </c>
      <c r="G11" s="48">
        <v>0</v>
      </c>
      <c r="H11" s="2" t="s">
        <v>202</v>
      </c>
    </row>
    <row r="12" spans="1:8" ht="13.5" thickBot="1" x14ac:dyDescent="0.25">
      <c r="A12" s="49"/>
      <c r="B12" s="49"/>
      <c r="C12" s="50" t="s">
        <v>14</v>
      </c>
      <c r="D12" s="192">
        <f>SUM(D6:D11)</f>
        <v>104262.39999999999</v>
      </c>
      <c r="E12" s="192">
        <f>SUM(E6:E11)</f>
        <v>0</v>
      </c>
      <c r="F12" s="192">
        <f>SUM(F6:F11)</f>
        <v>104262.39999999999</v>
      </c>
      <c r="G12" s="192">
        <f>SUM(G6:G11)</f>
        <v>0</v>
      </c>
      <c r="H12" s="193"/>
    </row>
    <row r="13" spans="1:8" ht="13.5" thickTop="1" x14ac:dyDescent="0.2">
      <c r="A13" s="40"/>
      <c r="B13" s="40"/>
      <c r="C13" s="184" t="s">
        <v>83</v>
      </c>
      <c r="D13" s="51"/>
      <c r="E13" s="51"/>
      <c r="F13" s="52"/>
      <c r="G13" s="53"/>
      <c r="H13" s="2"/>
    </row>
    <row r="14" spans="1:8" ht="12.75" x14ac:dyDescent="0.2">
      <c r="A14" s="40"/>
      <c r="B14" s="40"/>
      <c r="C14" s="184"/>
      <c r="D14" s="51"/>
      <c r="E14" s="51"/>
      <c r="F14" s="54"/>
      <c r="G14" s="53"/>
      <c r="H14" s="2"/>
    </row>
    <row r="15" spans="1:8" ht="12.75" x14ac:dyDescent="0.2">
      <c r="A15" s="40"/>
      <c r="B15" s="40"/>
      <c r="C15" s="1" t="s">
        <v>15</v>
      </c>
      <c r="D15" s="51">
        <f>D12</f>
        <v>104262.39999999999</v>
      </c>
      <c r="E15" s="51"/>
      <c r="F15" s="54"/>
      <c r="G15" s="53"/>
      <c r="H15" s="2"/>
    </row>
    <row r="16" spans="1:8" ht="12.75" x14ac:dyDescent="0.2">
      <c r="A16" s="40"/>
      <c r="B16" s="40"/>
      <c r="C16" s="1" t="s">
        <v>16</v>
      </c>
      <c r="D16" s="51">
        <f>-E12</f>
        <v>0</v>
      </c>
      <c r="E16" s="51"/>
      <c r="F16" s="54"/>
      <c r="G16" s="53"/>
      <c r="H16" s="2"/>
    </row>
    <row r="17" spans="1:8" ht="12.75" x14ac:dyDescent="0.2">
      <c r="A17" s="40"/>
      <c r="B17" s="40"/>
      <c r="C17" s="1" t="s">
        <v>17</v>
      </c>
      <c r="D17" s="55">
        <f>-F12</f>
        <v>-104262.39999999999</v>
      </c>
      <c r="E17" s="51"/>
      <c r="F17" s="54"/>
      <c r="G17" s="53"/>
      <c r="H17" s="2"/>
    </row>
    <row r="18" spans="1:8" ht="12.75" x14ac:dyDescent="0.2">
      <c r="A18" s="40"/>
      <c r="B18" s="40"/>
      <c r="C18" s="1" t="s">
        <v>18</v>
      </c>
      <c r="D18" s="194">
        <f>G12</f>
        <v>0</v>
      </c>
      <c r="E18" s="51"/>
      <c r="F18" s="54"/>
      <c r="G18" s="53"/>
      <c r="H18" s="2"/>
    </row>
    <row r="19" spans="1:8" ht="13.5" thickBot="1" x14ac:dyDescent="0.25">
      <c r="A19" s="40"/>
      <c r="B19" s="40"/>
      <c r="C19" s="41" t="s">
        <v>0</v>
      </c>
      <c r="D19" s="57">
        <f>SUM(D15:D18)</f>
        <v>0</v>
      </c>
      <c r="E19" s="51"/>
      <c r="F19" s="54"/>
      <c r="G19" s="53"/>
      <c r="H19" s="2"/>
    </row>
    <row r="20" spans="1:8" ht="11.25" thickTop="1" x14ac:dyDescent="0.2"/>
  </sheetData>
  <mergeCells count="4">
    <mergeCell ref="A3:H3"/>
    <mergeCell ref="A4:H4"/>
    <mergeCell ref="A1:H1"/>
    <mergeCell ref="A2:H2"/>
  </mergeCells>
  <printOptions horizontalCentered="1" gridLines="1"/>
  <pageMargins left="0" right="0" top="0.98425196850393704" bottom="0.98425196850393704" header="0.51181102362204722" footer="0.51181102362204722"/>
  <pageSetup paperSize="9" scale="6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23"/>
  <sheetViews>
    <sheetView topLeftCell="A10" zoomScaleNormal="100" zoomScaleSheetLayoutView="80" workbookViewId="0">
      <selection activeCell="D10" sqref="D10"/>
    </sheetView>
  </sheetViews>
  <sheetFormatPr defaultColWidth="20.7109375" defaultRowHeight="12.75" x14ac:dyDescent="0.2"/>
  <cols>
    <col min="1" max="1" width="7.85546875" style="203" customWidth="1"/>
    <col min="2" max="2" width="19.140625" style="202" customWidth="1"/>
    <col min="3" max="3" width="46" style="201" customWidth="1"/>
    <col min="4" max="4" width="20.85546875" style="85" customWidth="1"/>
    <col min="5" max="5" width="17.7109375" style="85" customWidth="1"/>
    <col min="6" max="6" width="19.28515625" style="84" customWidth="1"/>
    <col min="7" max="7" width="19.28515625" style="83" customWidth="1"/>
    <col min="8" max="8" width="84" style="200" customWidth="1"/>
    <col min="9" max="16384" width="20.7109375" style="199"/>
  </cols>
  <sheetData>
    <row r="1" spans="1:9" s="214" customFormat="1" x14ac:dyDescent="0.2">
      <c r="A1" s="284" t="s">
        <v>6</v>
      </c>
      <c r="B1" s="285"/>
      <c r="C1" s="285"/>
      <c r="D1" s="285"/>
      <c r="E1" s="285"/>
      <c r="F1" s="285"/>
      <c r="G1" s="285"/>
      <c r="H1" s="285"/>
      <c r="I1" s="215"/>
    </row>
    <row r="2" spans="1:9" s="214" customFormat="1" x14ac:dyDescent="0.2">
      <c r="A2" s="284" t="s">
        <v>19</v>
      </c>
      <c r="B2" s="285"/>
      <c r="C2" s="285"/>
      <c r="D2" s="285"/>
      <c r="E2" s="285"/>
      <c r="F2" s="285"/>
      <c r="G2" s="285"/>
      <c r="H2" s="285"/>
      <c r="I2" s="215"/>
    </row>
    <row r="3" spans="1:9" s="214" customFormat="1" x14ac:dyDescent="0.2">
      <c r="A3" s="284" t="s">
        <v>236</v>
      </c>
      <c r="B3" s="285"/>
      <c r="C3" s="285"/>
      <c r="D3" s="285"/>
      <c r="E3" s="285"/>
      <c r="F3" s="285"/>
      <c r="G3" s="285"/>
      <c r="H3" s="285"/>
      <c r="I3" s="215"/>
    </row>
    <row r="4" spans="1:9" s="214" customFormat="1" x14ac:dyDescent="0.2">
      <c r="A4" s="286" t="s">
        <v>235</v>
      </c>
      <c r="B4" s="285"/>
      <c r="C4" s="285"/>
      <c r="D4" s="285"/>
      <c r="E4" s="285"/>
      <c r="F4" s="285"/>
      <c r="G4" s="285"/>
      <c r="H4" s="285"/>
      <c r="I4" s="215"/>
    </row>
    <row r="5" spans="1:9" x14ac:dyDescent="0.2">
      <c r="A5" s="213"/>
      <c r="B5" s="205"/>
      <c r="C5" s="205"/>
      <c r="D5" s="7"/>
      <c r="E5" s="7"/>
      <c r="F5" s="7"/>
      <c r="G5" s="7"/>
      <c r="H5" s="212"/>
      <c r="I5" s="204"/>
    </row>
    <row r="6" spans="1:9" x14ac:dyDescent="0.2">
      <c r="A6" s="211" t="s">
        <v>2</v>
      </c>
      <c r="B6" s="211" t="s">
        <v>20</v>
      </c>
      <c r="C6" s="210" t="s">
        <v>8</v>
      </c>
      <c r="D6" s="8" t="s">
        <v>9</v>
      </c>
      <c r="E6" s="8" t="s">
        <v>10</v>
      </c>
      <c r="F6" s="8" t="s">
        <v>11</v>
      </c>
      <c r="G6" s="9" t="s">
        <v>12</v>
      </c>
      <c r="H6" s="209" t="s">
        <v>13</v>
      </c>
      <c r="I6" s="204"/>
    </row>
    <row r="7" spans="1:9" s="207" customFormat="1" ht="63" x14ac:dyDescent="0.2">
      <c r="A7" s="216" t="s">
        <v>1</v>
      </c>
      <c r="B7" s="217" t="s">
        <v>158</v>
      </c>
      <c r="C7" s="218" t="s">
        <v>102</v>
      </c>
      <c r="D7" s="8">
        <v>177306</v>
      </c>
      <c r="E7" s="8"/>
      <c r="F7" s="8"/>
      <c r="G7" s="9"/>
      <c r="H7" s="206" t="s">
        <v>234</v>
      </c>
      <c r="I7" s="208"/>
    </row>
    <row r="8" spans="1:9" s="207" customFormat="1" ht="42" x14ac:dyDescent="0.2">
      <c r="A8" s="216" t="s">
        <v>1</v>
      </c>
      <c r="B8" s="217" t="s">
        <v>205</v>
      </c>
      <c r="C8" s="218" t="s">
        <v>102</v>
      </c>
      <c r="D8" s="8">
        <v>3000</v>
      </c>
      <c r="E8" s="8"/>
      <c r="F8" s="8"/>
      <c r="G8" s="9"/>
      <c r="H8" s="206" t="s">
        <v>233</v>
      </c>
      <c r="I8" s="208"/>
    </row>
    <row r="9" spans="1:9" s="207" customFormat="1" ht="42" x14ac:dyDescent="0.2">
      <c r="A9" s="216" t="s">
        <v>1</v>
      </c>
      <c r="B9" s="217" t="s">
        <v>189</v>
      </c>
      <c r="C9" s="218" t="s">
        <v>24</v>
      </c>
      <c r="D9" s="8">
        <v>49590</v>
      </c>
      <c r="E9" s="8"/>
      <c r="F9" s="8"/>
      <c r="G9" s="9"/>
      <c r="H9" s="206" t="s">
        <v>232</v>
      </c>
      <c r="I9" s="208"/>
    </row>
    <row r="10" spans="1:9" s="223" customFormat="1" ht="63" x14ac:dyDescent="0.2">
      <c r="A10" s="217" t="s">
        <v>1</v>
      </c>
      <c r="B10" s="217" t="s">
        <v>5</v>
      </c>
      <c r="C10" s="218" t="s">
        <v>56</v>
      </c>
      <c r="D10" s="8">
        <v>540000</v>
      </c>
      <c r="E10" s="8"/>
      <c r="F10" s="8"/>
      <c r="G10" s="8"/>
      <c r="H10" s="221" t="s">
        <v>231</v>
      </c>
      <c r="I10" s="222"/>
    </row>
    <row r="11" spans="1:9" s="207" customFormat="1" ht="21.6" customHeight="1" x14ac:dyDescent="0.2">
      <c r="A11" s="211" t="s">
        <v>3</v>
      </c>
      <c r="B11" s="217" t="s">
        <v>4</v>
      </c>
      <c r="C11" s="218" t="s">
        <v>21</v>
      </c>
      <c r="D11" s="25"/>
      <c r="E11" s="8"/>
      <c r="F11" s="25"/>
      <c r="G11" s="219"/>
      <c r="H11" s="206"/>
      <c r="I11" s="208"/>
    </row>
    <row r="12" spans="1:9" s="207" customFormat="1" ht="42" x14ac:dyDescent="0.2">
      <c r="A12" s="211"/>
      <c r="B12" s="211"/>
      <c r="C12" s="218"/>
      <c r="D12" s="25"/>
      <c r="E12" s="8"/>
      <c r="F12" s="25">
        <v>177306</v>
      </c>
      <c r="G12" s="219"/>
      <c r="H12" s="206" t="s">
        <v>230</v>
      </c>
      <c r="I12" s="208"/>
    </row>
    <row r="13" spans="1:9" s="207" customFormat="1" ht="31.5" x14ac:dyDescent="0.2">
      <c r="A13" s="211"/>
      <c r="B13" s="211"/>
      <c r="C13" s="218"/>
      <c r="D13" s="25"/>
      <c r="E13" s="8"/>
      <c r="F13" s="25">
        <v>3000</v>
      </c>
      <c r="G13" s="219"/>
      <c r="H13" s="206" t="s">
        <v>229</v>
      </c>
      <c r="I13" s="208"/>
    </row>
    <row r="14" spans="1:9" s="207" customFormat="1" ht="52.5" x14ac:dyDescent="0.2">
      <c r="A14" s="211"/>
      <c r="B14" s="211"/>
      <c r="C14" s="218"/>
      <c r="D14" s="25"/>
      <c r="E14" s="8"/>
      <c r="F14" s="25">
        <v>49590</v>
      </c>
      <c r="G14" s="219"/>
      <c r="H14" s="206" t="s">
        <v>228</v>
      </c>
      <c r="I14" s="208"/>
    </row>
    <row r="15" spans="1:9" s="207" customFormat="1" ht="52.5" x14ac:dyDescent="0.2">
      <c r="A15" s="211"/>
      <c r="B15" s="211"/>
      <c r="C15" s="218"/>
      <c r="D15" s="25"/>
      <c r="E15" s="8"/>
      <c r="F15" s="25">
        <v>520000</v>
      </c>
      <c r="G15" s="219"/>
      <c r="H15" s="206" t="s">
        <v>227</v>
      </c>
      <c r="I15" s="208"/>
    </row>
    <row r="16" spans="1:9" s="207" customFormat="1" ht="21" x14ac:dyDescent="0.2">
      <c r="A16" s="211"/>
      <c r="B16" s="211"/>
      <c r="C16" s="218"/>
      <c r="D16" s="25"/>
      <c r="E16" s="8"/>
      <c r="F16" s="25">
        <v>20000</v>
      </c>
      <c r="G16" s="219"/>
      <c r="H16" s="206" t="s">
        <v>226</v>
      </c>
      <c r="I16" s="208"/>
    </row>
    <row r="17" spans="1:9" s="3" customFormat="1" ht="13.5" thickBot="1" x14ac:dyDescent="0.25">
      <c r="A17" s="49"/>
      <c r="B17" s="49"/>
      <c r="C17" s="50" t="s">
        <v>14</v>
      </c>
      <c r="D17" s="57">
        <f>SUM(D7:D16)</f>
        <v>769896</v>
      </c>
      <c r="E17" s="57">
        <f>SUM(E7:E16)</f>
        <v>0</v>
      </c>
      <c r="F17" s="57">
        <f>SUM(F12:F16)</f>
        <v>769896</v>
      </c>
      <c r="G17" s="57">
        <f>SUM(G11:G11)</f>
        <v>0</v>
      </c>
      <c r="H17" s="59"/>
      <c r="I17" s="46"/>
    </row>
    <row r="18" spans="1:9" s="3" customFormat="1" ht="13.5" thickTop="1" x14ac:dyDescent="0.2">
      <c r="A18" s="37"/>
      <c r="B18" s="37"/>
      <c r="C18" s="38" t="s">
        <v>225</v>
      </c>
      <c r="D18" s="60"/>
      <c r="E18" s="60"/>
      <c r="F18" s="52"/>
      <c r="G18" s="61"/>
      <c r="H18" s="39"/>
      <c r="I18" s="46"/>
    </row>
    <row r="19" spans="1:9" s="3" customFormat="1" x14ac:dyDescent="0.2">
      <c r="A19" s="40"/>
      <c r="B19" s="40"/>
      <c r="C19" s="184" t="s">
        <v>15</v>
      </c>
      <c r="D19" s="51">
        <f>D17</f>
        <v>769896</v>
      </c>
      <c r="E19" s="51"/>
      <c r="F19" s="54"/>
      <c r="G19" s="53"/>
      <c r="H19" s="2"/>
      <c r="I19" s="46"/>
    </row>
    <row r="20" spans="1:9" s="3" customFormat="1" x14ac:dyDescent="0.2">
      <c r="A20" s="40"/>
      <c r="B20" s="40"/>
      <c r="C20" s="1" t="s">
        <v>16</v>
      </c>
      <c r="D20" s="51">
        <f>-E17</f>
        <v>0</v>
      </c>
      <c r="E20" s="51"/>
      <c r="F20" s="54"/>
      <c r="G20" s="53"/>
      <c r="H20" s="2"/>
      <c r="I20" s="46"/>
    </row>
    <row r="21" spans="1:9" s="3" customFormat="1" x14ac:dyDescent="0.2">
      <c r="A21" s="40"/>
      <c r="B21" s="40"/>
      <c r="C21" s="1" t="s">
        <v>17</v>
      </c>
      <c r="D21" s="51">
        <f>SUM(D19:D20)</f>
        <v>769896</v>
      </c>
      <c r="E21" s="51"/>
      <c r="F21" s="54"/>
      <c r="G21" s="53"/>
      <c r="H21" s="2"/>
      <c r="I21" s="46"/>
    </row>
    <row r="22" spans="1:9" s="46" customFormat="1" x14ac:dyDescent="0.2">
      <c r="A22" s="40"/>
      <c r="B22" s="40"/>
      <c r="C22" s="1" t="s">
        <v>18</v>
      </c>
      <c r="D22" s="55">
        <f>G17</f>
        <v>0</v>
      </c>
      <c r="E22" s="51"/>
      <c r="F22" s="54"/>
      <c r="G22" s="53"/>
      <c r="H22" s="2"/>
    </row>
    <row r="23" spans="1:9" s="46" customFormat="1" x14ac:dyDescent="0.2">
      <c r="A23" s="40"/>
      <c r="B23" s="40"/>
      <c r="C23" s="1" t="s">
        <v>0</v>
      </c>
      <c r="D23" s="56">
        <v>0</v>
      </c>
      <c r="E23" s="51"/>
      <c r="F23" s="54"/>
      <c r="G23" s="53"/>
      <c r="H23" s="2"/>
    </row>
  </sheetData>
  <mergeCells count="4">
    <mergeCell ref="A1:H1"/>
    <mergeCell ref="A2:H2"/>
    <mergeCell ref="A3:H3"/>
    <mergeCell ref="A4:H4"/>
  </mergeCells>
  <pageMargins left="0.51181102362204722" right="0.51181102362204722" top="0.35433070866141736" bottom="0.35433070866141736" header="0.31496062992125984" footer="0.31496062992125984"/>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3</vt:i4>
      </vt:variant>
    </vt:vector>
  </HeadingPairs>
  <TitlesOfParts>
    <vt:vector size="10" baseType="lpstr">
      <vt:lpstr>AMMINISTRAZIONE </vt:lpstr>
      <vt:lpstr>ECONOMIA 9 10</vt:lpstr>
      <vt:lpstr>DEMET 9</vt:lpstr>
      <vt:lpstr>MEDCLIN 6</vt:lpstr>
      <vt:lpstr>DIP. STUDI UMANISTICI</vt:lpstr>
      <vt:lpstr>MEDCHIR 5</vt:lpstr>
      <vt:lpstr>DAFNE 10</vt:lpstr>
      <vt:lpstr>'AMMINISTRAZIONE '!Area_stampa</vt:lpstr>
      <vt:lpstr>'DAFNE 10'!Area_stampa</vt:lpstr>
      <vt:lpstr>'DIP. STUDI UMANISTICI'!Area_stampa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Michela Fiorella</cp:lastModifiedBy>
  <cp:lastPrinted>2021-12-03T11:38:24Z</cp:lastPrinted>
  <dcterms:created xsi:type="dcterms:W3CDTF">1996-11-05T10:16:36Z</dcterms:created>
  <dcterms:modified xsi:type="dcterms:W3CDTF">2021-12-13T10:18:32Z</dcterms:modified>
</cp:coreProperties>
</file>