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C_RAGIONERIA\BUDGET 2019\BUDGET 2019\"/>
    </mc:Choice>
  </mc:AlternateContent>
  <bookViews>
    <workbookView xWindow="0" yWindow="0" windowWidth="23040" windowHeight="9120"/>
  </bookViews>
  <sheets>
    <sheet name="Rtotale" sheetId="26" r:id="rId1"/>
    <sheet name="Ctotale" sheetId="16" r:id="rId2"/>
  </sheets>
  <definedNames>
    <definedName name="_xlnm._FilterDatabase" localSheetId="1" hidden="1">Ctotale!$M$1:$M$597</definedName>
    <definedName name="_xlnm._FilterDatabase" localSheetId="0" hidden="1">Rtotale!$A$1:$WVZ$221</definedName>
    <definedName name="_xlnm.Print_Area" localSheetId="1">Ctotale!$C$1:$R$586</definedName>
    <definedName name="_xlnm.Print_Area" localSheetId="0">Rtotale!$C$1:$P$221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60" i="16" l="1"/>
  <c r="R559" i="16"/>
  <c r="R585" i="16"/>
  <c r="P62" i="26"/>
  <c r="P198" i="26" l="1"/>
  <c r="P197" i="26"/>
  <c r="P121" i="26" l="1"/>
  <c r="P119" i="26"/>
  <c r="R84" i="16"/>
  <c r="R139" i="16"/>
  <c r="R279" i="16" l="1"/>
  <c r="R292" i="16" l="1"/>
  <c r="R584" i="16"/>
  <c r="R583" i="16" s="1"/>
  <c r="R582" i="16" s="1"/>
  <c r="R547" i="16"/>
  <c r="R542" i="16" s="1"/>
  <c r="R541" i="16" s="1"/>
  <c r="R532" i="16"/>
  <c r="R523" i="16"/>
  <c r="R517" i="16" s="1"/>
  <c r="R504" i="16"/>
  <c r="R503" i="16" s="1"/>
  <c r="R495" i="16"/>
  <c r="R482" i="16"/>
  <c r="R473" i="16"/>
  <c r="R441" i="16"/>
  <c r="R430" i="16"/>
  <c r="R419" i="16"/>
  <c r="R370" i="16"/>
  <c r="R357" i="16"/>
  <c r="R345" i="16"/>
  <c r="R339" i="16"/>
  <c r="R336" i="16"/>
  <c r="R331" i="16"/>
  <c r="R323" i="16"/>
  <c r="R278" i="16"/>
  <c r="R234" i="16"/>
  <c r="R206" i="16"/>
  <c r="R176" i="16"/>
  <c r="R168" i="16"/>
  <c r="R141" i="16"/>
  <c r="R131" i="16"/>
  <c r="R87" i="16"/>
  <c r="R81" i="16"/>
  <c r="R75" i="16"/>
  <c r="R66" i="16"/>
  <c r="R60" i="16"/>
  <c r="R55" i="16"/>
  <c r="R51" i="16"/>
  <c r="R41" i="16"/>
  <c r="R35" i="16"/>
  <c r="R26" i="16"/>
  <c r="R10" i="16"/>
  <c r="R5" i="16"/>
  <c r="R577" i="16"/>
  <c r="R567" i="16"/>
  <c r="R538" i="16"/>
  <c r="R537" i="16" s="1"/>
  <c r="R539" i="16"/>
  <c r="R533" i="16"/>
  <c r="R508" i="16"/>
  <c r="R506" i="16"/>
  <c r="R496" i="16"/>
  <c r="R483" i="16"/>
  <c r="R420" i="16"/>
  <c r="R388" i="16"/>
  <c r="R401" i="16"/>
  <c r="R371" i="16"/>
  <c r="R362" i="16"/>
  <c r="R360" i="16"/>
  <c r="R359" i="16"/>
  <c r="R358" i="16"/>
  <c r="R354" i="16"/>
  <c r="R352" i="16"/>
  <c r="R351" i="16"/>
  <c r="R350" i="16"/>
  <c r="R349" i="16"/>
  <c r="R348" i="16"/>
  <c r="R347" i="16"/>
  <c r="R346" i="16"/>
  <c r="R340" i="16"/>
  <c r="R337" i="16"/>
  <c r="R332" i="16"/>
  <c r="R326" i="16"/>
  <c r="R329" i="16"/>
  <c r="R328" i="16"/>
  <c r="R325" i="16"/>
  <c r="R297" i="16"/>
  <c r="R294" i="16"/>
  <c r="R293" i="16"/>
  <c r="R286" i="16"/>
  <c r="R239" i="16"/>
  <c r="R218" i="16"/>
  <c r="R177" i="16"/>
  <c r="R169" i="16"/>
  <c r="R142" i="16"/>
  <c r="R138" i="16"/>
  <c r="R136" i="16"/>
  <c r="R137" i="16"/>
  <c r="R134" i="16"/>
  <c r="R70" i="16"/>
  <c r="R68" i="16"/>
  <c r="R53" i="16"/>
  <c r="R42" i="16"/>
  <c r="R27" i="16"/>
  <c r="R11" i="16"/>
  <c r="R6" i="16"/>
  <c r="R4" i="16" l="1"/>
  <c r="R318" i="16"/>
  <c r="R387" i="16"/>
  <c r="R130" i="16"/>
  <c r="R140" i="16"/>
  <c r="R25" i="16"/>
  <c r="P185" i="26"/>
  <c r="P180" i="26" s="1"/>
  <c r="P179" i="26" s="1"/>
  <c r="P176" i="26"/>
  <c r="P171" i="26" s="1"/>
  <c r="P162" i="26"/>
  <c r="P157" i="26" s="1"/>
  <c r="P134" i="26"/>
  <c r="P128" i="26"/>
  <c r="P122" i="26"/>
  <c r="P102" i="26"/>
  <c r="P82" i="26"/>
  <c r="P69" i="26"/>
  <c r="P64" i="26"/>
  <c r="P54" i="26"/>
  <c r="P39" i="26"/>
  <c r="P35" i="26"/>
  <c r="P16" i="26"/>
  <c r="P5" i="26"/>
  <c r="R3" i="16" l="1"/>
  <c r="R586" i="16" s="1"/>
  <c r="P127" i="26"/>
  <c r="P4" i="26"/>
  <c r="P3" i="26" s="1"/>
  <c r="P221" i="26" s="1"/>
  <c r="P139" i="26"/>
  <c r="P131" i="26"/>
  <c r="P130" i="26"/>
  <c r="P123" i="26"/>
  <c r="P117" i="26"/>
  <c r="P105" i="26"/>
  <c r="P65" i="26"/>
  <c r="P61" i="26"/>
  <c r="P53" i="26"/>
  <c r="P51" i="26"/>
  <c r="P44" i="26"/>
  <c r="P36" i="26"/>
  <c r="P34" i="26"/>
  <c r="P33" i="26"/>
  <c r="P32" i="26"/>
  <c r="P17" i="26"/>
  <c r="P14" i="26"/>
  <c r="P13" i="26"/>
  <c r="P12" i="26"/>
  <c r="P8" i="26"/>
  <c r="P7" i="26"/>
</calcChain>
</file>

<file path=xl/sharedStrings.xml><?xml version="1.0" encoding="utf-8"?>
<sst xmlns="http://schemas.openxmlformats.org/spreadsheetml/2006/main" count="5614" uniqueCount="1590">
  <si>
    <t>Esercizio</t>
  </si>
  <si>
    <t>Voce COAN</t>
  </si>
  <si>
    <t>Denominazione</t>
  </si>
  <si>
    <t>Tipologia voce</t>
  </si>
  <si>
    <t>Piano dei conti analitico</t>
  </si>
  <si>
    <t>Ultimo livello</t>
  </si>
  <si>
    <t>Livello</t>
  </si>
  <si>
    <t>Stato</t>
  </si>
  <si>
    <t>Competenzazione</t>
  </si>
  <si>
    <t>TOTALI</t>
  </si>
  <si>
    <t>CA</t>
  </si>
  <si>
    <t xml:space="preserve">Piano dei Conti COAN </t>
  </si>
  <si>
    <t/>
  </si>
  <si>
    <t>Piano dei conti COAN</t>
  </si>
  <si>
    <t>No</t>
  </si>
  <si>
    <t>Definitivo</t>
  </si>
  <si>
    <t>CA.05</t>
  </si>
  <si>
    <t>PROVENTI</t>
  </si>
  <si>
    <t>Ricavo</t>
  </si>
  <si>
    <t>CA.05.50</t>
  </si>
  <si>
    <t>PROVENTI DA ATTIVITA' ISTITUZIONALE</t>
  </si>
  <si>
    <t>CA.05.50.01</t>
  </si>
  <si>
    <t>PROVENTI DA ENTRATE CONTRIBUTIVE</t>
  </si>
  <si>
    <t>CA.05.50.01.01</t>
  </si>
  <si>
    <t>Tasse e contributi corsi di laurea</t>
  </si>
  <si>
    <t>Si</t>
  </si>
  <si>
    <t>CA.05.50.01.02</t>
  </si>
  <si>
    <t>Tasse e contributi corsi di perfezionamento</t>
  </si>
  <si>
    <t>CA.05.50.01.03</t>
  </si>
  <si>
    <t>Tasse e contributi Master</t>
  </si>
  <si>
    <t>CA.05.50.01.04</t>
  </si>
  <si>
    <t>Tasse e contributi vari</t>
  </si>
  <si>
    <t>CA.05.50.01.05</t>
  </si>
  <si>
    <t>Indennità di mora</t>
  </si>
  <si>
    <t>CA.05.50.01.06</t>
  </si>
  <si>
    <t>Tasse preiscrizione</t>
  </si>
  <si>
    <t>CA.05.50.01.07</t>
  </si>
  <si>
    <t>Tasse e contributi per dottorati di ricerca</t>
  </si>
  <si>
    <t>CA.05.50.01.08</t>
  </si>
  <si>
    <t>Tasse e contributi per scuole di specializzazione</t>
  </si>
  <si>
    <t>CA.05.50.01.09</t>
  </si>
  <si>
    <t>Tasse e contributi altri corsi</t>
  </si>
  <si>
    <t>CA.05.50.01.10</t>
  </si>
  <si>
    <t>Tasse e contributi esami di stato</t>
  </si>
  <si>
    <t>CA.05.50.02</t>
  </si>
  <si>
    <t>PROVENTI DA PARTE DEL MIUR</t>
  </si>
  <si>
    <t>CA.05.50.02.01</t>
  </si>
  <si>
    <t>Contributo Ordinario di Funzionamento</t>
  </si>
  <si>
    <t>CA.05.50.02.02</t>
  </si>
  <si>
    <t>Assegnazione per l'assistenza, l'integrazione sociale e i diritti delle persone handicappate</t>
  </si>
  <si>
    <t>CA.05.50.02.03</t>
  </si>
  <si>
    <t>Assegnazione per l'incentivazione dei professori universitari</t>
  </si>
  <si>
    <t>CA.05.50.02.04</t>
  </si>
  <si>
    <t>Assegnazione per attività sportive universitarie</t>
  </si>
  <si>
    <t>CA.05.50.02.05</t>
  </si>
  <si>
    <t>Contributi diversi in conto esercizio</t>
  </si>
  <si>
    <t>CA.05.50.02.06</t>
  </si>
  <si>
    <t>Assegnazione per cofinanziamento ricerca scientifica interesse nazionale</t>
  </si>
  <si>
    <t>CA.05.50.02.07</t>
  </si>
  <si>
    <t>Assegnazione per progetto giovani ricercatori</t>
  </si>
  <si>
    <t>CA.05.50.02.08</t>
  </si>
  <si>
    <t>Assegnazione cofinanziamento assegni di ricerca</t>
  </si>
  <si>
    <t>CA.05.50.02.09</t>
  </si>
  <si>
    <t>Assegnazioni straordinarie (NO RICERCA)</t>
  </si>
  <si>
    <t>CA.05.50.02.10</t>
  </si>
  <si>
    <t>Assegnazioni incentivi a favore della mobilità di docenti italiani e stranieri impegnati all'estero</t>
  </si>
  <si>
    <t>CA.05.50.02.11</t>
  </si>
  <si>
    <t>Ass. F.do sost. dei giovan. DM 198/2003</t>
  </si>
  <si>
    <t>CA.05.50.02.12</t>
  </si>
  <si>
    <t>Assegnazione Programmazione Triennale</t>
  </si>
  <si>
    <t>CA.05.50.02.13</t>
  </si>
  <si>
    <t>Ass. Program.Trien. 2007/2009</t>
  </si>
  <si>
    <t>CA.05.50.02.14</t>
  </si>
  <si>
    <t>Accordi di programma</t>
  </si>
  <si>
    <t>CA.05.50.02.15</t>
  </si>
  <si>
    <t>Assegnazione borse di studio post lauream</t>
  </si>
  <si>
    <t>CA.05.50.02.16</t>
  </si>
  <si>
    <t>Assegnazioni diverse a favore della ricerca</t>
  </si>
  <si>
    <t>CA.05.50.02.17</t>
  </si>
  <si>
    <t>Assegnazioni Miur per contratti di formazione specialistica dell'area medica</t>
  </si>
  <si>
    <t>CA.05.50.03</t>
  </si>
  <si>
    <t>PROVENTI DA ALTRI MINISTERI</t>
  </si>
  <si>
    <t>CA.05.50.03.01</t>
  </si>
  <si>
    <t>Assegnazioni da altri ministeri per ricerca istituzionale con bando competitivo</t>
  </si>
  <si>
    <t>CA.05.50.03.02</t>
  </si>
  <si>
    <t>Contributi diversi da altri ministeri</t>
  </si>
  <si>
    <t>CA.05.50.03.03</t>
  </si>
  <si>
    <t>Competenze obiettori di coscienza</t>
  </si>
  <si>
    <t>CA.05.50.04</t>
  </si>
  <si>
    <t>PROVENTI DA ENTI TERRITORIALI</t>
  </si>
  <si>
    <t>CA.05.50.04.01</t>
  </si>
  <si>
    <t>Assegnazioni da Regioni - Province autonome per ricerca istituzionale con bando competitivo</t>
  </si>
  <si>
    <t>CA.05.50.04.02</t>
  </si>
  <si>
    <t>Assegnazioni da Regioni - Province autonome per funzionamento iniziative didattiche</t>
  </si>
  <si>
    <t>CA.05.50.04.03</t>
  </si>
  <si>
    <t>Altre assegnazioni da Regioni - Province autonome  in conto esercizio</t>
  </si>
  <si>
    <t>CA.05.50.04.04</t>
  </si>
  <si>
    <t>Assegnazioni da Regioni - Province autonome - contributi diversi</t>
  </si>
  <si>
    <t>CA.05.50.04.05</t>
  </si>
  <si>
    <t>Assegnazioni da Regioni - Province autonome - Accordi di programma</t>
  </si>
  <si>
    <t>CA.05.50.04.06</t>
  </si>
  <si>
    <t>Assegnazioni da Altre amministrazioni locali per ricerca istituzionale con bando competitivo</t>
  </si>
  <si>
    <t>CA.05.50.04.07</t>
  </si>
  <si>
    <t>Assegnazioni da Altre amministrazioni locali per funzionamento iniziative didattiche</t>
  </si>
  <si>
    <t>CA.05.50.04.08</t>
  </si>
  <si>
    <t>Altre assegnazioni da Altre amministrazioni locali  in conto esercizio</t>
  </si>
  <si>
    <t>CA.05.50.04.09</t>
  </si>
  <si>
    <t>Assegnazioni da Altre amministrazioni locali - contributi diversi</t>
  </si>
  <si>
    <t>CA.05.50.04.10</t>
  </si>
  <si>
    <t>Assegnazioni da Altre amministrazioni locali - Accordi di programma</t>
  </si>
  <si>
    <t>CA.05.50.04.11</t>
  </si>
  <si>
    <t>Assegnazioni da Comuni - contributi diversi</t>
  </si>
  <si>
    <t>CA.05.50.04.12</t>
  </si>
  <si>
    <t>Assegnazioni da Comuni  - Accordi di programma</t>
  </si>
  <si>
    <t>CA.05.50.04.13</t>
  </si>
  <si>
    <t>Assegnazioni da Province - contributi diversi</t>
  </si>
  <si>
    <t>CA.05.50.04.14</t>
  </si>
  <si>
    <t>Assegnazioni da Province  - Accordi di programma</t>
  </si>
  <si>
    <t>CA.05.50.05</t>
  </si>
  <si>
    <t>PROVENTI ALTRI ENTI PUBBLICI E PRIVATI</t>
  </si>
  <si>
    <t>CA.05.50.05.01</t>
  </si>
  <si>
    <t>Contributi di Enti Pubblici per ricerca istituzionale con bando competitivo</t>
  </si>
  <si>
    <t>CA.05.50.05.02</t>
  </si>
  <si>
    <t>Contributi diversi di Enti Pubblici</t>
  </si>
  <si>
    <t>CA.05.50.05.03</t>
  </si>
  <si>
    <t>Contributi e contratti CNR</t>
  </si>
  <si>
    <t>CA.05.50.05.04</t>
  </si>
  <si>
    <t>Contributi di Enti Privati per ricerca istituzionale con bando competitivo</t>
  </si>
  <si>
    <t>CA.05.50.05.05</t>
  </si>
  <si>
    <t>Contributi diversi di Enti Privati</t>
  </si>
  <si>
    <t>CA.05.50.05.06</t>
  </si>
  <si>
    <t>Proventi da enti ospedalieri</t>
  </si>
  <si>
    <t>CA.05.50.05.07</t>
  </si>
  <si>
    <t>Assegnazioni da enti pubblici per accordi di programma</t>
  </si>
  <si>
    <t>CA.05.50.05.08</t>
  </si>
  <si>
    <t>Assegnazioni da enti privati per accordi di programma</t>
  </si>
  <si>
    <t>CA.05.50.05.09</t>
  </si>
  <si>
    <t>Assegnazioni per contratti di formazione specialistica finanziati da enti pubblici e privati</t>
  </si>
  <si>
    <t>CA.05.50.06</t>
  </si>
  <si>
    <t>PROVENTI U.E. e ALTRI ORGANISMI INTERNAZIONALI</t>
  </si>
  <si>
    <t>CA.05.50.06.01</t>
  </si>
  <si>
    <t>Contributi UE per ricerca istituzionale con bando competitivo</t>
  </si>
  <si>
    <t>CA.05.50.06.02</t>
  </si>
  <si>
    <t>Contributi diversi dalla UE</t>
  </si>
  <si>
    <t>CA.05.50.06.03</t>
  </si>
  <si>
    <t>Contributi altri organismi intern.li per ricerca istituzionale con bando competitivo</t>
  </si>
  <si>
    <t>CA.05.50.06.04</t>
  </si>
  <si>
    <t>Contributi diversi da altri organismi intern.li</t>
  </si>
  <si>
    <t>CA.05.50.07</t>
  </si>
  <si>
    <t>PROVENTI DIVERSI (PUBBLICI / PRIVATI)</t>
  </si>
  <si>
    <t>CA.05.50.07.01</t>
  </si>
  <si>
    <t>Libretti, tessere, diplomi e pergamene</t>
  </si>
  <si>
    <t>CA.05.50.07.02</t>
  </si>
  <si>
    <t>Cessione di beni</t>
  </si>
  <si>
    <t>CA.05.50.07.03</t>
  </si>
  <si>
    <t>Proventi da brevettazione risultati ricerca</t>
  </si>
  <si>
    <t>CA.05.50.07.04</t>
  </si>
  <si>
    <t>Lasciti, oblazioni e donazioni</t>
  </si>
  <si>
    <t>CA.05.50.07.05</t>
  </si>
  <si>
    <t>Sconti e abbuoni attivi</t>
  </si>
  <si>
    <t>CA.05.50.07.06</t>
  </si>
  <si>
    <t>Proventi diversi</t>
  </si>
  <si>
    <t>CA.05.50.07.07</t>
  </si>
  <si>
    <t>Proventi iscriz.ne convegni,seminari ecc</t>
  </si>
  <si>
    <t>CA.05.50.08</t>
  </si>
  <si>
    <t>PROVENTI PER ATTIVITÀ ASSISTENZIALE E SERVIZIO SANITARIO NAZIONALE</t>
  </si>
  <si>
    <t>CA.05.50.08.01</t>
  </si>
  <si>
    <t>Proventi per attività assistenziale e servizio sanitario nazionale</t>
  </si>
  <si>
    <t>CA.05.50.08.02</t>
  </si>
  <si>
    <t>Proventi per attività intramoenia</t>
  </si>
  <si>
    <t>CA.05.50.09</t>
  </si>
  <si>
    <t>PROVENTI PER GESTIONE DIRETTA INTERVENTI DIRITTO ALLO STUDIO</t>
  </si>
  <si>
    <t>CA.05.50.09.01</t>
  </si>
  <si>
    <t>Proventi per gestione diretta interventi diritto allo studio</t>
  </si>
  <si>
    <t>CA.05.50.10</t>
  </si>
  <si>
    <t>PROVENTI DA RECUPERI</t>
  </si>
  <si>
    <t>CA.05.50.10.01</t>
  </si>
  <si>
    <t>Altri recuperi</t>
  </si>
  <si>
    <t>CA.05.50.10.02</t>
  </si>
  <si>
    <t>Rimborso personale in comando presso altri enti</t>
  </si>
  <si>
    <t>CA.05.50.11</t>
  </si>
  <si>
    <t>PROVENTI IMMOBILIARI</t>
  </si>
  <si>
    <t>CA.05.50.11.01</t>
  </si>
  <si>
    <t>Affitti attivi</t>
  </si>
  <si>
    <t>CA.05.50.11.02</t>
  </si>
  <si>
    <t>Proventi della foresteria</t>
  </si>
  <si>
    <t>CA.05.50.12</t>
  </si>
  <si>
    <t>UTILIZZO FONDI RISCHI ED ONERI</t>
  </si>
  <si>
    <t>CA.05.50.12.01</t>
  </si>
  <si>
    <t>Utilizzo fondo imposte</t>
  </si>
  <si>
    <t>CA.05.50.12.02</t>
  </si>
  <si>
    <t>Utilizzo fondo perenzione</t>
  </si>
  <si>
    <t>CA.05.50.12.03</t>
  </si>
  <si>
    <t>Utilizzo fondo maggiori oneri per conferme personale docente e ricercatore</t>
  </si>
  <si>
    <t>CA.05.50.12.04</t>
  </si>
  <si>
    <t>Utilizzo fondo rischi su crediti</t>
  </si>
  <si>
    <t>CA.05.50.12.05</t>
  </si>
  <si>
    <t>Utilizzo fondo rischi di cambio</t>
  </si>
  <si>
    <t>CA.05.50.12.06</t>
  </si>
  <si>
    <t>Utilizzo fondo svalutazione crediti</t>
  </si>
  <si>
    <t>CA.05.50.12.07</t>
  </si>
  <si>
    <t>Utilizzo fondo legge 109/94</t>
  </si>
  <si>
    <t>CA.05.50.12.08</t>
  </si>
  <si>
    <t>Utilizzo fondo rischi finanziamenti FSE regione/provincia</t>
  </si>
  <si>
    <t>CA.05.50.12.09</t>
  </si>
  <si>
    <t>Utilizzo fondo art. 87 CCNL  Produttività collettiva e individuale</t>
  </si>
  <si>
    <t>CA.05.50.12.10</t>
  </si>
  <si>
    <t>Utilizzo fondo art. 90 CCNL Risultato EP</t>
  </si>
  <si>
    <t>CA.05.50.12.11</t>
  </si>
  <si>
    <t>Utilizzo fondo rinnovi contrattuali personale tecnico amministrativo</t>
  </si>
  <si>
    <t>CA.05.50.12.12</t>
  </si>
  <si>
    <t>Utilizzo fondo incrementi stipendiali DO RU</t>
  </si>
  <si>
    <t>CA.05.50.12.13</t>
  </si>
  <si>
    <t>Utilizzo fondo rischi e oneri</t>
  </si>
  <si>
    <t>CA.05.50.14</t>
  </si>
  <si>
    <t>UTILIZZO FONDI</t>
  </si>
  <si>
    <t>CA.05.50.14.01</t>
  </si>
  <si>
    <t>Utilizzo fondo di riserva</t>
  </si>
  <si>
    <t>CA.05.50.14.02</t>
  </si>
  <si>
    <t>Utilizzo fondo finalizzato alla programmazione e al fabbisogno dei costi di personale</t>
  </si>
  <si>
    <t>CA.05.50.14.03</t>
  </si>
  <si>
    <t>Utilizzo fondi di ricerca vincolati org. Ist.li</t>
  </si>
  <si>
    <t>CA.05.50.14.04</t>
  </si>
  <si>
    <t>Utilizzo contributi in conto capitale vincolati dagli organi istituzionali</t>
  </si>
  <si>
    <t>CA.05.50.14.05</t>
  </si>
  <si>
    <t>Utilizzo fondo finalizzato assegni di ricerca</t>
  </si>
  <si>
    <t>CA.05.50.14.06</t>
  </si>
  <si>
    <t>Utilizzo F.do finalizzato programmazione</t>
  </si>
  <si>
    <t>CA.05.50.14.07</t>
  </si>
  <si>
    <t>Utilizzo Fondi vincolati destinati da terzi</t>
  </si>
  <si>
    <t>CA.05.50.14.08</t>
  </si>
  <si>
    <t>Utilizzo Fondi vincolati da MiUR</t>
  </si>
  <si>
    <t>CA.05.50.14.09</t>
  </si>
  <si>
    <t>Utilizzo Fondi vincolati da altri Ministeri</t>
  </si>
  <si>
    <t>CA.05.50.14.10</t>
  </si>
  <si>
    <t>Utilizzo Fondi vincolati da Enti Locali e Pubblici</t>
  </si>
  <si>
    <t>CA.05.50.14.11</t>
  </si>
  <si>
    <t>Utilizzo Fondi vincolati da Unione Europea</t>
  </si>
  <si>
    <t>CA.05.50.14.12</t>
  </si>
  <si>
    <t>Utilizzo Fondi vincolati da privati</t>
  </si>
  <si>
    <t>CA.05.50.14.13</t>
  </si>
  <si>
    <t>Utilizzo Fondi vincolati per decisione degli organi istituzionali</t>
  </si>
  <si>
    <t>CA.05.50.14.14</t>
  </si>
  <si>
    <t>Utilizzo Riserve vincolate</t>
  </si>
  <si>
    <t>CA.05.50.14.15</t>
  </si>
  <si>
    <t>Utilizzo Riserve vincolate per progetti specifici</t>
  </si>
  <si>
    <t>CA.05.50.14.16</t>
  </si>
  <si>
    <t>Utilizzo Riserve vincolate per obblighi di legge</t>
  </si>
  <si>
    <t>CA.05.50.14.17</t>
  </si>
  <si>
    <t>Utilizzo avanzo libero esercizi precedenti destinato a finanziare costi di esercizio</t>
  </si>
  <si>
    <t>CA.05.50.14.18</t>
  </si>
  <si>
    <t>Utilizzo avanzo vincolato esercizi precedenti destinato a finanziare costi di esercizio</t>
  </si>
  <si>
    <t>CA.05.50.15</t>
  </si>
  <si>
    <t>CONTRIBUTI IN CONTO CAPITALE</t>
  </si>
  <si>
    <t>CA.05.50.15.01</t>
  </si>
  <si>
    <t>Contributi in conto capitale da terzi</t>
  </si>
  <si>
    <t>CA.05.50.15.02</t>
  </si>
  <si>
    <t>Contributi per edilizia universitaria MIUR</t>
  </si>
  <si>
    <t>CA.05.50.15.03</t>
  </si>
  <si>
    <t>Contributi per edilizia sportiva MIUR</t>
  </si>
  <si>
    <t>CA.05.50.15.04</t>
  </si>
  <si>
    <t>Contributi in conto capitale immobilizzazioni in uso</t>
  </si>
  <si>
    <t>CA.05.51</t>
  </si>
  <si>
    <t>PROVENTI DA ATTIVITA' C/TERZI</t>
  </si>
  <si>
    <t>CA.05.51.01</t>
  </si>
  <si>
    <t>PROVENTI CONTRATTI DI RICERCA, CONSULENZA, CONVENZIONI DI RICERCA C/TERZI</t>
  </si>
  <si>
    <t>CA.05.51.01.01</t>
  </si>
  <si>
    <t>Contratti di ricerca, consulenza, convenzioni di ricerca c/terzi</t>
  </si>
  <si>
    <t>CA.05.51.01.02</t>
  </si>
  <si>
    <t>Proventi da attività c/terzi con Enti Locali e altri Enti Pubblici</t>
  </si>
  <si>
    <t>CA.05.51.01.03</t>
  </si>
  <si>
    <t>Proventi da attività c/terzi con privati</t>
  </si>
  <si>
    <t>CA.05.51.02</t>
  </si>
  <si>
    <t>PROVENTI PRESTAZIONI A PAGAMENTO PER CONTO TERZI</t>
  </si>
  <si>
    <t>CA.05.51.02.01</t>
  </si>
  <si>
    <t>Prestazioni a pagamento - tariffario</t>
  </si>
  <si>
    <t>CA.05.51.03</t>
  </si>
  <si>
    <t>ALTRI PROVENTI ATTIVITA' COMMERCIALE</t>
  </si>
  <si>
    <t>CA.05.51.03.01</t>
  </si>
  <si>
    <t>Vendita gadget</t>
  </si>
  <si>
    <t>CA.05.51.03.02</t>
  </si>
  <si>
    <t>Sponsorizzazioni</t>
  </si>
  <si>
    <t>CA.05.51.03.03</t>
  </si>
  <si>
    <t>Noleggio spazi universitari</t>
  </si>
  <si>
    <t>CA.05.51.03.04</t>
  </si>
  <si>
    <t>Formazione su commessa</t>
  </si>
  <si>
    <t>CA.05.51.03.05</t>
  </si>
  <si>
    <t>Altri proventi attività commerciale</t>
  </si>
  <si>
    <t>CA.05.51.03.06</t>
  </si>
  <si>
    <t>Pubblicazioni</t>
  </si>
  <si>
    <t>CA.05.51.03.07</t>
  </si>
  <si>
    <t>Quote iscrizione a corsi</t>
  </si>
  <si>
    <t>CA.05.52</t>
  </si>
  <si>
    <t>RIMANENZE FINALI</t>
  </si>
  <si>
    <t>CA.05.52.01</t>
  </si>
  <si>
    <t>RIMANENZE FINALI MATERIALE DI CONSUMO</t>
  </si>
  <si>
    <t>CA.05.52.01.01</t>
  </si>
  <si>
    <t>Rimanenze finali materiale di consumo</t>
  </si>
  <si>
    <t>CA.05.52.02</t>
  </si>
  <si>
    <t>RIMANENZE FINALI PRODOTTI IN CORSO DI LAVORAZIONE</t>
  </si>
  <si>
    <t>CA.05.52.02.01</t>
  </si>
  <si>
    <t>Rimanenze finali prodotti in corso di lavorazione</t>
  </si>
  <si>
    <t>CA.05.52.03</t>
  </si>
  <si>
    <t>RIMANENZE FINALI PRODOTTI FINITI</t>
  </si>
  <si>
    <t>CA.05.52.03.01</t>
  </si>
  <si>
    <t>Rimanenze finali prodotti finiti</t>
  </si>
  <si>
    <t>CA.05.52.04</t>
  </si>
  <si>
    <t>RIMANENZE FINALI LAVORI IN CORSO SU ORDINAZIONE</t>
  </si>
  <si>
    <t>CA.05.52.04.01</t>
  </si>
  <si>
    <t>Rimanenze finali lavori in corso su ordinazione</t>
  </si>
  <si>
    <t>CA.05.52.05</t>
  </si>
  <si>
    <t>RIMANENZE FINALI MERCI</t>
  </si>
  <si>
    <t>CA.05.52.05.01</t>
  </si>
  <si>
    <t>Rimanenze finali merci</t>
  </si>
  <si>
    <t>CA.05.53</t>
  </si>
  <si>
    <t>INCREMENTI DI IMMOBILIZZAZIONI PER  LAVORI INTERNI</t>
  </si>
  <si>
    <t>CA.05.53.01</t>
  </si>
  <si>
    <t>INCREMENTI DI IMMOBILIZZAZIONI PER LAVORI INTERNI</t>
  </si>
  <si>
    <t>CA.05.53.01.01</t>
  </si>
  <si>
    <t>Incrementi di immobilizzazioni materiali per lavori interni</t>
  </si>
  <si>
    <t>CA.05.53.01.02</t>
  </si>
  <si>
    <t>Incrementi di immobilizzazioni immateriali per lavori interni</t>
  </si>
  <si>
    <t>CA.05.54</t>
  </si>
  <si>
    <t>PROVENTI FINANZIARI</t>
  </si>
  <si>
    <t>CA.05.54.01</t>
  </si>
  <si>
    <t>PROVENTI DA PARTECIPAZIONI</t>
  </si>
  <si>
    <t>CA.05.54.01.01</t>
  </si>
  <si>
    <t>Proventi da partecipazioni da imprese controllate</t>
  </si>
  <si>
    <t>CA.05.54.01.02</t>
  </si>
  <si>
    <t>Proventi da partecipazioni da imprese collegate</t>
  </si>
  <si>
    <t>CA.05.54.01.03</t>
  </si>
  <si>
    <t>Altri</t>
  </si>
  <si>
    <t>CA.05.54.02</t>
  </si>
  <si>
    <t>ALTRI PROVENTI FINANZIARI</t>
  </si>
  <si>
    <t>CA.05.54.02.01</t>
  </si>
  <si>
    <t>Utile su cambi</t>
  </si>
  <si>
    <t>CA.05.54.02.02</t>
  </si>
  <si>
    <t>Interessi attivi depositi bancari</t>
  </si>
  <si>
    <t>CA.05.54.02.03</t>
  </si>
  <si>
    <t>Interessi attivi depositi postali</t>
  </si>
  <si>
    <t>CA.05.55</t>
  </si>
  <si>
    <t>RIVALUTAZIONI</t>
  </si>
  <si>
    <t>CA.05.55.01</t>
  </si>
  <si>
    <t>RIVALUTAZIONI DI ATTIVITA' FINANZIARIE</t>
  </si>
  <si>
    <t>CA.05.55.01.01</t>
  </si>
  <si>
    <t>Rivalutazioni di partecipazioni</t>
  </si>
  <si>
    <t>CA.05.55.01.02</t>
  </si>
  <si>
    <t>Rivalutazioni di immobilizzazioni finanziarie</t>
  </si>
  <si>
    <t>CA.05.55.01.03</t>
  </si>
  <si>
    <t>Rivalutazioni di titoli iscritti nell'attivo circolante</t>
  </si>
  <si>
    <t>CA.05.56</t>
  </si>
  <si>
    <t>PROVENTI STRAORDINARI</t>
  </si>
  <si>
    <t>CA.05.56.01</t>
  </si>
  <si>
    <t>PLUSVALENZE PATRIMONIALI</t>
  </si>
  <si>
    <t>CA.05.56.01.01</t>
  </si>
  <si>
    <t>Plusvalenze straordinarie da alienazione immobilizzazioni materiali</t>
  </si>
  <si>
    <t>CA.05.56.02</t>
  </si>
  <si>
    <t>SOPRAVVENIENZE ATTIVE</t>
  </si>
  <si>
    <t>CA.05.56.02.01</t>
  </si>
  <si>
    <t>Sopravvenienze attive straordinarie</t>
  </si>
  <si>
    <t>CA.05.56.03</t>
  </si>
  <si>
    <t>ALTRI PROVENTI STRAORDINARI</t>
  </si>
  <si>
    <t>CA.05.56.03.01</t>
  </si>
  <si>
    <t>Arrotondamenti positivi</t>
  </si>
  <si>
    <t>CA.05.56.03.02</t>
  </si>
  <si>
    <t>Insussistenze attive</t>
  </si>
  <si>
    <t>CA.08</t>
  </si>
  <si>
    <t>PROVENTI INTERNI</t>
  </si>
  <si>
    <t>CA.08.80</t>
  </si>
  <si>
    <t>CA.08.80.01</t>
  </si>
  <si>
    <t>PROVENTI INTERNI SU RICERCHE PER SERVIZI AMMINISTRATIVI</t>
  </si>
  <si>
    <t>CA.08.80.01.01</t>
  </si>
  <si>
    <t>Proventi servizi amministrativi e generali - % su ricerche istituzionali e programmate</t>
  </si>
  <si>
    <t>CA.08.80.01.02</t>
  </si>
  <si>
    <t>Proventi servizi amministrativi e generali - % su ricerche c/ terzi</t>
  </si>
  <si>
    <t>CA.08.80.01.03</t>
  </si>
  <si>
    <t>Proventi servizi amministrativi e generali - % fondo comune su ricerche c/ terzi</t>
  </si>
  <si>
    <t>CA.08.80.02</t>
  </si>
  <si>
    <t>PROVENTI INTERNI PER RECUPERI</t>
  </si>
  <si>
    <t>CA.08.80.02.01</t>
  </si>
  <si>
    <t>Proventi recupero spese telefoniche</t>
  </si>
  <si>
    <t>CA.08.80.02.02</t>
  </si>
  <si>
    <t>Proventi recupero prelevamenti carta stampanti, fotocopiatrici</t>
  </si>
  <si>
    <t>CA.08.80.02.03</t>
  </si>
  <si>
    <t>Proventi recupero cofinanziamento assegni di ricerca</t>
  </si>
  <si>
    <t>CA.08.80.02.04</t>
  </si>
  <si>
    <t>Proventi interni per borse di studio post-lauream</t>
  </si>
  <si>
    <t>CA.08.80.02.05</t>
  </si>
  <si>
    <t>Proventi interni per borse di dottorato di ricerca</t>
  </si>
  <si>
    <t>CA.08.80.02.06</t>
  </si>
  <si>
    <t>Proventi interni per supplenze e contratti</t>
  </si>
  <si>
    <t>CA.08.80.02.07</t>
  </si>
  <si>
    <t>Proventi interni per CO.CO.CO.</t>
  </si>
  <si>
    <t>CA.08.80.02.08</t>
  </si>
  <si>
    <t>Proventi interni smaltimento dei rifiuti</t>
  </si>
  <si>
    <t>CA.08.80.02.09</t>
  </si>
  <si>
    <t>Proventi interni riduzioni di spesa previsti da normativa statale</t>
  </si>
  <si>
    <t>CA.08.80.02.10</t>
  </si>
  <si>
    <t>Proventi interni per assegnazioni spese di funzionamento</t>
  </si>
  <si>
    <t>CA.08.80.02.11</t>
  </si>
  <si>
    <t>Proventi interni per assegnazioni spese di investimento</t>
  </si>
  <si>
    <t>CA.08.80.02.12</t>
  </si>
  <si>
    <t>Proventi interni per assegnazioni risorse per le biblioteche</t>
  </si>
  <si>
    <t>CA.08.80.02.13</t>
  </si>
  <si>
    <t>Proventi interni per trasferimento per progetti di ricerca finanzaiti da enti prvati</t>
  </si>
  <si>
    <t>CA.08.80.02.14</t>
  </si>
  <si>
    <t>Proventi interni per trasferimento per progetti di ricerca finanzaiti da enti pubblici</t>
  </si>
  <si>
    <t>CA.08.80.02.15</t>
  </si>
  <si>
    <t>Proventi interni per trasferimento per progetti di ricerca finanzaiti da Comuni</t>
  </si>
  <si>
    <t>CA.08.80.02.16</t>
  </si>
  <si>
    <t>Proventi interni per trasferimento per progetti di ricerca finanzaiti da Province</t>
  </si>
  <si>
    <t>CA.08.80.02.17</t>
  </si>
  <si>
    <t>Proventi interni per trasferimento per progetti di ricerca finanzaiti da Miur</t>
  </si>
  <si>
    <t>CA.08.80.02.18</t>
  </si>
  <si>
    <t>Proventi interni per trasferimento per progetti di ricerca finanzaiti da altri Ministeri</t>
  </si>
  <si>
    <t>CA.08.80.02.19</t>
  </si>
  <si>
    <t>Proventi interni per trasferimento per progetti di ricerca finanzaiti da U.E.</t>
  </si>
  <si>
    <t>CA.08.80.02.20</t>
  </si>
  <si>
    <t>Proventi interni per trasferimento per progetti di ricerca finanzaiti da Regione</t>
  </si>
  <si>
    <t>CA.08.80.02.21</t>
  </si>
  <si>
    <t>Proventi interni per trasferimento di contributi liberali</t>
  </si>
  <si>
    <t>CA.08.80.02.22</t>
  </si>
  <si>
    <t>Proventi interni per trasferimento di contributi diversi</t>
  </si>
  <si>
    <t>CA.08.80.02.23</t>
  </si>
  <si>
    <t>Proventi interni per trasferimento fondi per ricerca finanziata dall'ateneo</t>
  </si>
  <si>
    <t>CA.08.80.02.24</t>
  </si>
  <si>
    <t>Proventi interni per trasferimento tasse di specializzazione</t>
  </si>
  <si>
    <t>CA.08.80.02.25</t>
  </si>
  <si>
    <t>Proventi interni per trasferimento tasse di dottorato di ricerca</t>
  </si>
  <si>
    <t>CA.08.80.02.26</t>
  </si>
  <si>
    <t>Proventi interni per trasferimento tasse sui master</t>
  </si>
  <si>
    <t>CA.08.80.02.27</t>
  </si>
  <si>
    <t>Proventi interni per trasferimento tasse sui corsi di perfezionamento</t>
  </si>
  <si>
    <t>CA.08.80.02.28</t>
  </si>
  <si>
    <t>Proventi interni per trasferimento tasse per altri corsi</t>
  </si>
  <si>
    <t>CA.08.80.02.29</t>
  </si>
  <si>
    <t>Proventi interni per Contratti a tempo determinato</t>
  </si>
  <si>
    <t>CA.10</t>
  </si>
  <si>
    <t>COPERTURA SPESE IMPEGNATE ESERCIZI PRECEDENTI</t>
  </si>
  <si>
    <t>CA.10.100</t>
  </si>
  <si>
    <t>CA.10.100.01</t>
  </si>
  <si>
    <t>CA.10.100.01.01</t>
  </si>
  <si>
    <t xml:space="preserve">Copertura spese impegnate esercizi precedenti </t>
  </si>
  <si>
    <t>TOTALE RICAVI</t>
  </si>
  <si>
    <t>TOTALE</t>
  </si>
  <si>
    <t>TOTALE COSTI</t>
  </si>
  <si>
    <t>Costo</t>
  </si>
  <si>
    <t>Costi per progetti</t>
  </si>
  <si>
    <t>CA.06.60.03.01</t>
  </si>
  <si>
    <t>CA.06.60.03</t>
  </si>
  <si>
    <t>COSTI PER PROGETTI</t>
  </si>
  <si>
    <t>CA.06.60</t>
  </si>
  <si>
    <t>CA.06</t>
  </si>
  <si>
    <t>Risorse da destinare</t>
  </si>
  <si>
    <t>CA.11.110.01.01</t>
  </si>
  <si>
    <t>CA.11.110.01</t>
  </si>
  <si>
    <t>RISORSE DA DESTINARE</t>
  </si>
  <si>
    <t>CA.11.110</t>
  </si>
  <si>
    <t>CA.11</t>
  </si>
  <si>
    <t>Oneri interni per Contratti a tempo determinato</t>
  </si>
  <si>
    <t>CA.07.70.02.29</t>
  </si>
  <si>
    <t>Oneri interni per trasferimento tasse per altri corsi</t>
  </si>
  <si>
    <t>CA.07.70.02.28</t>
  </si>
  <si>
    <t>Oneri interni per trasferimento tasse sui corsi di perfezionamento</t>
  </si>
  <si>
    <t>CA.07.70.02.27</t>
  </si>
  <si>
    <t>Oneri interni per trasferimento tasse sui master</t>
  </si>
  <si>
    <t>CA.07.70.02.26</t>
  </si>
  <si>
    <t>Oneri interni per trasferimento tasse di dottorato di ricerca</t>
  </si>
  <si>
    <t>CA.07.70.02.25</t>
  </si>
  <si>
    <t xml:space="preserve">Oneri interni per trasferimento tasse di specializzazione
</t>
  </si>
  <si>
    <t>CA.07.70.02.24</t>
  </si>
  <si>
    <t>Oneri interni per trasferimento fondi per ricerca finanziata dall'ateneo</t>
  </si>
  <si>
    <t>CA.07.70.02.23</t>
  </si>
  <si>
    <t>Oneri interni per trasferimento di contributi diversi</t>
  </si>
  <si>
    <t>CA.07.70.02.22</t>
  </si>
  <si>
    <t>Oneri interni per trasferimento di contributi liberali</t>
  </si>
  <si>
    <t>CA.07.70.02.21</t>
  </si>
  <si>
    <t>Oneri interni per trasferimento per progetti di ricerca finanzaiti da Regione</t>
  </si>
  <si>
    <t>CA.07.70.02.20</t>
  </si>
  <si>
    <t>Oneri interni per trasferimento per progetti di ricerca finanzaiti da U.E.</t>
  </si>
  <si>
    <t>CA.07.70.02.19</t>
  </si>
  <si>
    <t>Oneri interni per trasferimento per progetti di ricerca finanzaiti da altri Ministeri</t>
  </si>
  <si>
    <t>CA.07.70.02.18</t>
  </si>
  <si>
    <t>Oneri interni per trasferimento per progetti di ricerca finanzaiti da Miur</t>
  </si>
  <si>
    <t>CA.07.70.02.17</t>
  </si>
  <si>
    <t>Oneri interni per trasferimento per progetti di ricerca finanzaiti da Province</t>
  </si>
  <si>
    <t>CA.07.70.02.16</t>
  </si>
  <si>
    <t>Oneri interni per trasferimento per progetti di ricerca finanzaiti da Comuni</t>
  </si>
  <si>
    <t>CA.07.70.02.15</t>
  </si>
  <si>
    <t>Oneri interni per trasferimento per progetti di ricerca finanzaiti da enti pubblici</t>
  </si>
  <si>
    <t>CA.07.70.02.14</t>
  </si>
  <si>
    <t>Oneri interni per trasferimento per progetti di ricerca finanzaiti da enti prvati</t>
  </si>
  <si>
    <t>CA.07.70.02.13</t>
  </si>
  <si>
    <t>Oneri interni per assegnazioni risorse per le biblioteche</t>
  </si>
  <si>
    <t>CA.07.70.02.12</t>
  </si>
  <si>
    <t>Oneri interni per assegnazioni spese di investimento</t>
  </si>
  <si>
    <t>CA.07.70.02.11</t>
  </si>
  <si>
    <t>Oneri interni per assegnazioni spese di funzionamento</t>
  </si>
  <si>
    <t>CA.07.70.02.10</t>
  </si>
  <si>
    <t>Oneri interni riduzioni di spesa previsti da normativa statale</t>
  </si>
  <si>
    <t>CA.07.70.02.09</t>
  </si>
  <si>
    <t>Oneri interni smaltimento dei rifiuti</t>
  </si>
  <si>
    <t>CA.07.70.02.08</t>
  </si>
  <si>
    <t>Oneri interni per CO.CO.CO.</t>
  </si>
  <si>
    <t>CA.07.70.02.07</t>
  </si>
  <si>
    <t>Oneri interni per supplenze e contratti</t>
  </si>
  <si>
    <t>CA.07.70.02.06</t>
  </si>
  <si>
    <t>Oneri interni per borse di dottorato di ricerca</t>
  </si>
  <si>
    <t>CA.07.70.02.05</t>
  </si>
  <si>
    <t>Oneri interni per borse di studio post-lauream</t>
  </si>
  <si>
    <t>CA.07.70.02.04</t>
  </si>
  <si>
    <t>Oneri interni per cofinanziamento assegni di ricerca</t>
  </si>
  <si>
    <t>CA.07.70.02.03</t>
  </si>
  <si>
    <t>Oneri interni per prelevamenti carta stampanti, fotocopiatrici</t>
  </si>
  <si>
    <t>CA.07.70.02.02</t>
  </si>
  <si>
    <t>Oneri interni per spese telefoniche</t>
  </si>
  <si>
    <t>CA.07.70.02.01</t>
  </si>
  <si>
    <t>ONERI INTERNI PER RECUPERI</t>
  </si>
  <si>
    <t>CA.07.70.02</t>
  </si>
  <si>
    <t>Oneri servizi amministrativi e generali - % fondo comune su ricerche c/ terzi</t>
  </si>
  <si>
    <t>CA.07.70.01.03</t>
  </si>
  <si>
    <t>Oneri servizi amministrativi e generali - % su ricerche c/ terzi</t>
  </si>
  <si>
    <t>CA.07.70.01.02</t>
  </si>
  <si>
    <t>Oneri servizi amministrativi e generali - % su ricerche istituzionali e programmate</t>
  </si>
  <si>
    <t>CA.07.70.01.01</t>
  </si>
  <si>
    <t>ONERI INTERNI SU RICERCHE PER SERVIZI AMMINISTRATIVI</t>
  </si>
  <si>
    <t>CA.07.70.01</t>
  </si>
  <si>
    <t>ONERI INTERNI</t>
  </si>
  <si>
    <t>CA.07.70</t>
  </si>
  <si>
    <t>CA.07</t>
  </si>
  <si>
    <t>IRAP dell'esercizio</t>
  </si>
  <si>
    <t>CA.04.49.01.02</t>
  </si>
  <si>
    <t>IRES dell'esercizio</t>
  </si>
  <si>
    <t>CA.04.49.01.01</t>
  </si>
  <si>
    <t>IMPOSTE SUL REDDITO D'ESERCIZIO</t>
  </si>
  <si>
    <t>CA.04.49.01</t>
  </si>
  <si>
    <t>CA.04.49</t>
  </si>
  <si>
    <t>Imposte relative a esercizi precedenti</t>
  </si>
  <si>
    <t>CA.04.48.06.01</t>
  </si>
  <si>
    <t>IMPOSTE RELATIVE A ESERCIZI PRECEDENTI</t>
  </si>
  <si>
    <t>CA.04.48.06</t>
  </si>
  <si>
    <t>Altre spese compensative di ricavi</t>
  </si>
  <si>
    <t>CA.04.48.05.02</t>
  </si>
  <si>
    <t>Restituzioni e rimborsi diversi</t>
  </si>
  <si>
    <t>CA.04.48.05.01</t>
  </si>
  <si>
    <t>ONERI PER RESTITUZIONI E RECUPERI</t>
  </si>
  <si>
    <t>CA.04.48.05</t>
  </si>
  <si>
    <t>Accantonamento svalutazione crediti per norme tributarie</t>
  </si>
  <si>
    <t>CA.04.48.04.02</t>
  </si>
  <si>
    <t>Ammortamenti anticipati</t>
  </si>
  <si>
    <t>CA.04.48.04.01</t>
  </si>
  <si>
    <t>RETTIFICHE DI VALORE PER NORME TRIBUTARIE</t>
  </si>
  <si>
    <t>CA.04.48.04</t>
  </si>
  <si>
    <t>Insussistenze passive</t>
  </si>
  <si>
    <t>CA.04.48.03.05</t>
  </si>
  <si>
    <t>Altri oneri vari straordinari</t>
  </si>
  <si>
    <t>CA.04.48.03.04</t>
  </si>
  <si>
    <t>Arrotondamenti negativi</t>
  </si>
  <si>
    <t>CA.04.48.03.03</t>
  </si>
  <si>
    <t>Minusvalenze da titoli azionari</t>
  </si>
  <si>
    <t>CA.04.48.03.02</t>
  </si>
  <si>
    <t>Minusvalenze da titoli a reddito fisso</t>
  </si>
  <si>
    <t>CA.04.48.03.01</t>
  </si>
  <si>
    <t>ALTRI ONERI STRAORDINARI</t>
  </si>
  <si>
    <t>CA.04.48.03</t>
  </si>
  <si>
    <t>Sopravvenienze passive</t>
  </si>
  <si>
    <t>CA.04.48.02.01</t>
  </si>
  <si>
    <t>SOPRAVVENIENZE PASSIVE</t>
  </si>
  <si>
    <t>CA.04.48.02</t>
  </si>
  <si>
    <t>Decremento valore immoblizzazioni materiali</t>
  </si>
  <si>
    <t>CA.04.48.01.02</t>
  </si>
  <si>
    <t>Minusvalenze da alienazione immobilizzazioni materiali</t>
  </si>
  <si>
    <t>CA.04.48.01.01</t>
  </si>
  <si>
    <t>MINUSVALENZE DA ALIENAZIONI PATRIMOMIALI</t>
  </si>
  <si>
    <t>CA.04.48.01</t>
  </si>
  <si>
    <t>ONERI STRAORDINARI</t>
  </si>
  <si>
    <t>CA.04.48</t>
  </si>
  <si>
    <t>Svalutazione titoli</t>
  </si>
  <si>
    <t>CA.04.47.03.03</t>
  </si>
  <si>
    <t>Svalutazione immobilizzazioni finanziarie</t>
  </si>
  <si>
    <t>CA.04.47.03.02</t>
  </si>
  <si>
    <t>Svalutazione di partecipazioni</t>
  </si>
  <si>
    <t>CA.04.47.03.01</t>
  </si>
  <si>
    <t>SVALUTAZIONI DI ATTIVITA' FINANZIARIE</t>
  </si>
  <si>
    <t>CA.04.47.03</t>
  </si>
  <si>
    <t>Minusvalenze da altre partecipazioni</t>
  </si>
  <si>
    <t>CA.04.47.02.03</t>
  </si>
  <si>
    <t>Perdite su alienazione titoli</t>
  </si>
  <si>
    <t>CA.04.47.02.02</t>
  </si>
  <si>
    <t>Perdite su cambi</t>
  </si>
  <si>
    <t>CA.04.47.02.01</t>
  </si>
  <si>
    <t>ALTRI ONERI FINANZIARI</t>
  </si>
  <si>
    <t>CA.04.47.02</t>
  </si>
  <si>
    <t>Spese e commissioni bancarie e postali</t>
  </si>
  <si>
    <t>CA.04.47.01.04</t>
  </si>
  <si>
    <t>Interessi passivi e oneri finanziari altri debiti</t>
  </si>
  <si>
    <t>CA.04.47.01.03</t>
  </si>
  <si>
    <t>Interessi passivi e oneri finanziari su mutui</t>
  </si>
  <si>
    <t>CA.04.47.01.02</t>
  </si>
  <si>
    <t>Interessi passivi e oneri finanziari vs banche</t>
  </si>
  <si>
    <t>CA.04.47.01.01</t>
  </si>
  <si>
    <t>INTERESSI PASSIVI E ONERI FINANZIARI</t>
  </si>
  <si>
    <t>CA.04.47.01</t>
  </si>
  <si>
    <t>ONERI FINANZIARI SVALUTAZIONI DI ATTIVITA' FINANZIARIE</t>
  </si>
  <si>
    <t>CA.04.47</t>
  </si>
  <si>
    <t>Bolli di quietanza</t>
  </si>
  <si>
    <t>CA.04.46.09.07</t>
  </si>
  <si>
    <t>Ritenute erariali d'imposta (int. Banc. Post.)</t>
  </si>
  <si>
    <t>CA.04.46.09.06</t>
  </si>
  <si>
    <t>Tasse di concessione governativa</t>
  </si>
  <si>
    <t>CA.04.46.09.05</t>
  </si>
  <si>
    <t>Altre imposte e tasse (non sul reddito)</t>
  </si>
  <si>
    <t>CA.04.46.09.04</t>
  </si>
  <si>
    <t>Tassa rifiuti</t>
  </si>
  <si>
    <t>CA.04.46.09.03</t>
  </si>
  <si>
    <t>Imposta di registro</t>
  </si>
  <si>
    <t>CA.04.46.09.02</t>
  </si>
  <si>
    <t>Imposta di bollo</t>
  </si>
  <si>
    <t>CA.04.46.09.01</t>
  </si>
  <si>
    <t>IMPOSTE E TASSE  (NON SU REDDITO)</t>
  </si>
  <si>
    <t>CA.04.46.09</t>
  </si>
  <si>
    <t>Interventi per il diritto allo studio</t>
  </si>
  <si>
    <t>CA.04.46.08.03.01</t>
  </si>
  <si>
    <t>INTERVENTI PER IL DIRITTO ALLO STUDIO</t>
  </si>
  <si>
    <t>CA.04.46.08.03</t>
  </si>
  <si>
    <t>Iniziative e attività culturali gestite dagli studenti</t>
  </si>
  <si>
    <t>CA.04.46.08.02.01</t>
  </si>
  <si>
    <t>ONERI PER ATTIVITA' CULTURALI GESTITE DA STUDENTI</t>
  </si>
  <si>
    <t>CA.04.46.08.02</t>
  </si>
  <si>
    <t>Altri interventi a favore di studenti</t>
  </si>
  <si>
    <t>CA.04.46.08.01.07</t>
  </si>
  <si>
    <t>Oneri per servizi abitativi e ristorazione a favore degli studenti</t>
  </si>
  <si>
    <t>CA.04.46.08.01.06</t>
  </si>
  <si>
    <t>Contributi dottorati di ricerca in consorzio</t>
  </si>
  <si>
    <t>CA.04.46.08.01.05</t>
  </si>
  <si>
    <t>Part-time (art. 13 L. 390/91)</t>
  </si>
  <si>
    <t>CA.04.46.08.01.04</t>
  </si>
  <si>
    <t>Attività sportive</t>
  </si>
  <si>
    <t>CA.04.46.08.01.03</t>
  </si>
  <si>
    <t>Premio di studio e di laurea</t>
  </si>
  <si>
    <t>CA.04.46.08.01.02</t>
  </si>
  <si>
    <t>Rimborso tasse sopratasse e contributi a studenti</t>
  </si>
  <si>
    <t>CA.04.46.08.01.01</t>
  </si>
  <si>
    <t>ONERI PER ALTRI INTERVENTI A FAVORE DI STUDENTI</t>
  </si>
  <si>
    <t>CA.04.46.08.01</t>
  </si>
  <si>
    <t>CA.04.46.08</t>
  </si>
  <si>
    <t>Missioni e quote iscrizione dottorandi e altri borsisti/studenti</t>
  </si>
  <si>
    <t>CA.04.46.07.01.07</t>
  </si>
  <si>
    <t>Spese di viaggio e soggiorno studenti</t>
  </si>
  <si>
    <t>CA.04.46.07.01.06</t>
  </si>
  <si>
    <t>Spese mobilità studenti disabili</t>
  </si>
  <si>
    <t>CA.04.46.07.01.05</t>
  </si>
  <si>
    <t>Rimborsi spese trasferta borsisti/tutor</t>
  </si>
  <si>
    <t>CA.04.46.07.01.04</t>
  </si>
  <si>
    <t>Spese viaggi di istruzione</t>
  </si>
  <si>
    <t>CA.04.46.07.01.03</t>
  </si>
  <si>
    <t>Spese di viaggio e soggiorno studenti per mobilità e scambi culturali</t>
  </si>
  <si>
    <t>CA.04.46.07.01.02</t>
  </si>
  <si>
    <t>Mobilità dottorati di ricerca</t>
  </si>
  <si>
    <t>CA.04.46.07.01.01</t>
  </si>
  <si>
    <t>ONERI PER MOBILITA' STUDENTI</t>
  </si>
  <si>
    <t>CA.04.46.07.01</t>
  </si>
  <si>
    <t>CA.04.46.07</t>
  </si>
  <si>
    <t>Oneri INPS/INAIL  tutorato didattico DM 198/03</t>
  </si>
  <si>
    <t>CA.04.46.06.01.06</t>
  </si>
  <si>
    <t>Oneri INPS/INAIL  tutorato</t>
  </si>
  <si>
    <t>CA.04.46.06.01.05</t>
  </si>
  <si>
    <t>Oneri IRAP tutorato</t>
  </si>
  <si>
    <t>CA.04.46.06.01.04</t>
  </si>
  <si>
    <t>Tutorato didattico - DM 198/2003</t>
  </si>
  <si>
    <t>CA.04.46.06.01.03</t>
  </si>
  <si>
    <t>Tutorato didattico</t>
  </si>
  <si>
    <t>CA.04.46.06.01.02</t>
  </si>
  <si>
    <t>Tutorato</t>
  </si>
  <si>
    <t>CA.04.46.06.01.01</t>
  </si>
  <si>
    <t>ONERI PER TUTORATO</t>
  </si>
  <si>
    <t>CA.04.46.06.01</t>
  </si>
  <si>
    <t>CA.04.46.06</t>
  </si>
  <si>
    <t>Contributo mancato alloggio</t>
  </si>
  <si>
    <t>CA.04.46.05.13</t>
  </si>
  <si>
    <t>Contributo allievi corso ordinario</t>
  </si>
  <si>
    <t>CA.04.46.05.12</t>
  </si>
  <si>
    <t>Oneri IRAP altre borse</t>
  </si>
  <si>
    <t>CA.04.46.05.11.02</t>
  </si>
  <si>
    <t>Altre borse di studio</t>
  </si>
  <si>
    <t>CA.04.46.05.11.01</t>
  </si>
  <si>
    <t>CA.04.46.05.11</t>
  </si>
  <si>
    <t>Borse di studio ERASMUS PLACEMENT</t>
  </si>
  <si>
    <t>CA.04.46.05.10</t>
  </si>
  <si>
    <t>Borse di studio ERASMUS - integrazione DM 198/03</t>
  </si>
  <si>
    <t>CA.04.46.05.09</t>
  </si>
  <si>
    <t>Borse di studio SOCRATES/ERASMUS</t>
  </si>
  <si>
    <t>CA.04.46.05.08</t>
  </si>
  <si>
    <t>Borse di studio ERASMUS - integrazione Ateneo</t>
  </si>
  <si>
    <t>CA.04.46.05.07</t>
  </si>
  <si>
    <t>Oneri INPS borse di eccellenza e merito</t>
  </si>
  <si>
    <t>CA.04.46.05.06.02</t>
  </si>
  <si>
    <t>Borse di eccellenza e merito</t>
  </si>
  <si>
    <t>CA.04.46.05.06.01</t>
  </si>
  <si>
    <t>CA.04.46.05.06</t>
  </si>
  <si>
    <t>Oneri IRAP borse di studio su attività di ricerca</t>
  </si>
  <si>
    <t>CA.04.46.05.05.02</t>
  </si>
  <si>
    <t>Borse di studio su attività di ricerca</t>
  </si>
  <si>
    <t>CA.04.46.05.05.01</t>
  </si>
  <si>
    <t>CA.04.46.05.05</t>
  </si>
  <si>
    <t>Oneri INPS dottorato di ricerca</t>
  </si>
  <si>
    <t>CA.04.46.05.04.02</t>
  </si>
  <si>
    <t>Borse di studio dottorato ricerca</t>
  </si>
  <si>
    <t>CA.04.46.05.04.01</t>
  </si>
  <si>
    <t>CA.04.46.05.04</t>
  </si>
  <si>
    <t>Oneri INPS Borse di studio Specializzazione</t>
  </si>
  <si>
    <t>CA.04.46.05.03.02</t>
  </si>
  <si>
    <t>Borse di studio Specializzazione</t>
  </si>
  <si>
    <t>CA.04.46.05.03.01</t>
  </si>
  <si>
    <t xml:space="preserve">Borse di studio Specializzazione
</t>
  </si>
  <si>
    <t>CA.04.46.05.03</t>
  </si>
  <si>
    <t>Borse di studio perfezionamento all'estero</t>
  </si>
  <si>
    <t>CA.04.46.05.02</t>
  </si>
  <si>
    <t>Borse di studio Post dottorato</t>
  </si>
  <si>
    <t>CA.04.46.05.01</t>
  </si>
  <si>
    <t>ONERI PER BORSE DI STUDIO POST LAUREA</t>
  </si>
  <si>
    <t>CA.04.46.05</t>
  </si>
  <si>
    <t>Altre spese per attività istituzionali</t>
  </si>
  <si>
    <t>CA.04.46.04.10</t>
  </si>
  <si>
    <t>Rimborsi spese Consiglio di Amministrazione</t>
  </si>
  <si>
    <t>CA.04.46.04.09</t>
  </si>
  <si>
    <t>Indennità consigliere di fiducia</t>
  </si>
  <si>
    <t>CA.04.46.04.08</t>
  </si>
  <si>
    <t>Rimborsi spese di trasferta organi accademici</t>
  </si>
  <si>
    <t>CA.04.46.04.07</t>
  </si>
  <si>
    <t>Indennità di carica organi accademici</t>
  </si>
  <si>
    <t>CA.04.46.04.06</t>
  </si>
  <si>
    <t>Rimborsi spese di trasferta ai componenti N.V.A.</t>
  </si>
  <si>
    <t>CA.04.46.04.05</t>
  </si>
  <si>
    <t>Indennità ai componenti del Nucleo di Valutazione di Ateneo</t>
  </si>
  <si>
    <t>CA.04.46.04.04</t>
  </si>
  <si>
    <t>Rimborsi spese di trasferta ai Revisori dei Conti</t>
  </si>
  <si>
    <t>CA.04.46.04.03</t>
  </si>
  <si>
    <t>Indennità al Collegio dei Revisori dei Conti</t>
  </si>
  <si>
    <t>CA.04.46.04.02</t>
  </si>
  <si>
    <t>Gettoni e indennità di presenza Organi accademici</t>
  </si>
  <si>
    <t>CA.04.46.04.01</t>
  </si>
  <si>
    <t>ONERI PER IL FUNZIONAMENTO DEGLI ORGANI ISTITUZIONALI</t>
  </si>
  <si>
    <t>CA.04.46.04</t>
  </si>
  <si>
    <t>Trasferimento quota partners corsi di formazione</t>
  </si>
  <si>
    <t>CA.04.46.03.09</t>
  </si>
  <si>
    <t>Trasferimento fondi di ricerca non utilizzati</t>
  </si>
  <si>
    <t>CA.04.46.03.08</t>
  </si>
  <si>
    <t>Trasferimento quota partners progetti ricerca</t>
  </si>
  <si>
    <t>CA.04.46.03.07</t>
  </si>
  <si>
    <t>Altri oneri diversi di gestione</t>
  </si>
  <si>
    <t>CA.04.46.03.06</t>
  </si>
  <si>
    <t>Rimborso spese di soggiorno cooperazione internazionale</t>
  </si>
  <si>
    <t>CA.04.46.03.05</t>
  </si>
  <si>
    <t>Perdite su crediti</t>
  </si>
  <si>
    <t>CA.04.46.03.04</t>
  </si>
  <si>
    <t>Concorsi a premio</t>
  </si>
  <si>
    <t>CA.04.46.03.03</t>
  </si>
  <si>
    <t>Erogazioni liberali a favore di terzi</t>
  </si>
  <si>
    <t>CA.04.46.03.02</t>
  </si>
  <si>
    <t>Contributi e quote associative</t>
  </si>
  <si>
    <t>CA.04.46.03.01</t>
  </si>
  <si>
    <t>ONERI DIVERSI DI GESTIONE</t>
  </si>
  <si>
    <t>CA.04.46.03</t>
  </si>
  <si>
    <t>Accantonamento Riserve vincolate per obblighi di legge</t>
  </si>
  <si>
    <t>CA.04.46.02.16</t>
  </si>
  <si>
    <t>Accantonamento Riserve vincolate per progetti specifici</t>
  </si>
  <si>
    <t>CA.04.46.02.15</t>
  </si>
  <si>
    <t>Accantonamento Riserve vincolate</t>
  </si>
  <si>
    <t>CA.04.46.02.14</t>
  </si>
  <si>
    <t>Accantonamento Fondi vincolati per decisione degli organi istituzionali</t>
  </si>
  <si>
    <t>CA.04.46.02.13</t>
  </si>
  <si>
    <t>Accantonamento Fondi vincolati da privati</t>
  </si>
  <si>
    <t>CA.04.46.02.12</t>
  </si>
  <si>
    <t>Accantonamento Fondi vincolati da Unione Europea</t>
  </si>
  <si>
    <t>CA.04.46.02.11</t>
  </si>
  <si>
    <t xml:space="preserve"> Accantonamento Fondi vincolati da Enti Locali e Pubblici</t>
  </si>
  <si>
    <t>CA.04.46.02.10</t>
  </si>
  <si>
    <t>Accantonamento Fondi vincolati da altri Ministeri</t>
  </si>
  <si>
    <t>CA.04.46.02.09</t>
  </si>
  <si>
    <t>Accantonamento Fondi vincolati da MiUR</t>
  </si>
  <si>
    <t>CA.04.46.02.08</t>
  </si>
  <si>
    <t>Accantonamento fondi vincolati destinati da terzi</t>
  </si>
  <si>
    <t>CA.04.46.02.07</t>
  </si>
  <si>
    <t>Accantonamento F.do finalizzato programmazione</t>
  </si>
  <si>
    <t>CA.04.46.02.06</t>
  </si>
  <si>
    <t>Accantonamento fondo finalizzato assegni di ricerca</t>
  </si>
  <si>
    <t>CA.04.46.02.05</t>
  </si>
  <si>
    <t>Accantonamento contributi in conto capitale vincolati dagli organi istituzionali</t>
  </si>
  <si>
    <t>CA.04.46.02.04</t>
  </si>
  <si>
    <t>Accantonamento fondi di ricerca vincolati org. Ist.li</t>
  </si>
  <si>
    <t>CA.04.46.02.03</t>
  </si>
  <si>
    <t>Accantonamento fondo finalizzato alla programmazione e al fabbisogno dei costi di personale</t>
  </si>
  <si>
    <t>CA.04.46.02.02</t>
  </si>
  <si>
    <t>Accantonamento fondo di riserva</t>
  </si>
  <si>
    <t>CA.04.46.02.01</t>
  </si>
  <si>
    <t>ACCANTONAMENTO A FONDI VINCOLATI PER DECISIONE DEGLI ORGANI ISTITUZIONALI</t>
  </si>
  <si>
    <t>CA.04.46.02</t>
  </si>
  <si>
    <t>Accantonamento a fondo incrementi stipendiali DO RU</t>
  </si>
  <si>
    <t>CA.04.46.01.12</t>
  </si>
  <si>
    <t>Accantonamento a fondo rinnovi contrattuali personale tecnico amministrativo</t>
  </si>
  <si>
    <t>CA.04.46.01.11</t>
  </si>
  <si>
    <t>Accantonamento a fondo art. 90 CCNL Risultato EP</t>
  </si>
  <si>
    <t>CA.04.46.01.10</t>
  </si>
  <si>
    <t>Accantonamento a fondo art. 87 CCNL  Produttività collettiva e individuale</t>
  </si>
  <si>
    <t>CA.04.46.01.09</t>
  </si>
  <si>
    <t>Accantonamento a fondo rischi finanziamenti FSE regione/provincia</t>
  </si>
  <si>
    <t>CA.04.46.01.08</t>
  </si>
  <si>
    <t>Accantonamento a fondo legge 109/94</t>
  </si>
  <si>
    <t>CA.04.46.01.07</t>
  </si>
  <si>
    <t>Accantonamento a fondo svalutazione crediti</t>
  </si>
  <si>
    <t>CA.04.46.01.06</t>
  </si>
  <si>
    <t>Accantonamento a fondo rischi di cambio</t>
  </si>
  <si>
    <t>CA.04.46.01.05</t>
  </si>
  <si>
    <t>Accantonamento a fondo rischi su crediti</t>
  </si>
  <si>
    <t>CA.04.46.01.04</t>
  </si>
  <si>
    <t>Accantonamento a fondo maggiori oneri per conferme personale docente e ricercatore</t>
  </si>
  <si>
    <t>CA.04.46.01.03</t>
  </si>
  <si>
    <t>Accantonamento a fondo perenzione</t>
  </si>
  <si>
    <t>CA.04.46.01.02</t>
  </si>
  <si>
    <t>Accantonamento a fondo imposte</t>
  </si>
  <si>
    <t>CA.04.46.01.01</t>
  </si>
  <si>
    <t>ACCANTONAMENTO PER RISCHI ED ONERI</t>
  </si>
  <si>
    <t>CA.04.46.01</t>
  </si>
  <si>
    <t>ONERI E ACCANTONAMENTI DIVERSI</t>
  </si>
  <si>
    <t>CA.04.46</t>
  </si>
  <si>
    <t>Rimanenze iniziali merci</t>
  </si>
  <si>
    <t>CA.04.45.05.01</t>
  </si>
  <si>
    <t>RIMANENZE INIZIALI MERCI</t>
  </si>
  <si>
    <t>CA.04.45.05</t>
  </si>
  <si>
    <t>Rimanenze iniziali lavori in corso su ordinazione</t>
  </si>
  <si>
    <t>CA.04.45.04.01</t>
  </si>
  <si>
    <t>RIMANENZE INIZIALI LAVORI IN CORSO SU ORDINAZIONE</t>
  </si>
  <si>
    <t>CA.04.45.04</t>
  </si>
  <si>
    <t>Rimanenze iniziali prodotti finiti</t>
  </si>
  <si>
    <t>CA.04.45.03.01</t>
  </si>
  <si>
    <t>RIMANENZE INIZIALI PRODOTTI FINITI</t>
  </si>
  <si>
    <t>CA.04.45.03</t>
  </si>
  <si>
    <t>Rimanenze iniziali prodotti in corso di lavorazione</t>
  </si>
  <si>
    <t>CA.04.45.02.01</t>
  </si>
  <si>
    <t>RIMANENZE INIZIALI PRODOTTI IN CORSO DI LAVORAZIONE</t>
  </si>
  <si>
    <t>CA.04.45.02</t>
  </si>
  <si>
    <t>Rimanenenza iniziali materiale di consumo</t>
  </si>
  <si>
    <t>CA.04.45.01.01</t>
  </si>
  <si>
    <t>RIMANENZE INIZIALI MATERIALE DI CONSUMO</t>
  </si>
  <si>
    <t>CA.04.45.01</t>
  </si>
  <si>
    <t>RIMANENZE INIZIALI</t>
  </si>
  <si>
    <t>CA.04.45</t>
  </si>
  <si>
    <t>Svalutazione magazzino</t>
  </si>
  <si>
    <t>CA.04.44.15.03</t>
  </si>
  <si>
    <t>Svalutazione disponibilità liquide</t>
  </si>
  <si>
    <t>CA.04.44.15.02</t>
  </si>
  <si>
    <t>Svalutazione crediti verso clienti</t>
  </si>
  <si>
    <t>CA.04.44.15.01</t>
  </si>
  <si>
    <t>SVALUTAZIONI ATTIVO CIRCOLANTE</t>
  </si>
  <si>
    <t>CA.04.44.15</t>
  </si>
  <si>
    <t>Ammortamento altri beni mobili</t>
  </si>
  <si>
    <t>CA.04.44.14.01</t>
  </si>
  <si>
    <t>AMMORTAMENTO ALTRI BENI MOBILI</t>
  </si>
  <si>
    <t>CA.04.44.14</t>
  </si>
  <si>
    <t>Ammortamento collezioni scientifiche di pregio</t>
  </si>
  <si>
    <t>CA.04.44.13.01</t>
  </si>
  <si>
    <t>AMMORTAMENTO COLLEZIONI SCIENTIFICHE DI PREGIO</t>
  </si>
  <si>
    <t>CA.04.44.13</t>
  </si>
  <si>
    <t>Ammortamento volumi biblioteca di pregio</t>
  </si>
  <si>
    <t>CA.04.44.12.02</t>
  </si>
  <si>
    <t>Ammortamento pubblicazioni di pregio</t>
  </si>
  <si>
    <t>CA.04.44.12.01</t>
  </si>
  <si>
    <t>AMMORTAMENTO MATERIALE BIBLIOGRAFICO DI PREGIO</t>
  </si>
  <si>
    <t>CA.04.44.12</t>
  </si>
  <si>
    <t>Ammortamento automezzi ed altri mezzi di trasporto</t>
  </si>
  <si>
    <t>CA.04.44.11.01</t>
  </si>
  <si>
    <t>AMMORTAMENTO AUTOMEZZI ED ALTRI MEZZI DI TRASPORTO</t>
  </si>
  <si>
    <t>CA.04.44.11</t>
  </si>
  <si>
    <t>Ammortamento mobili e arredi di laboratorio</t>
  </si>
  <si>
    <t>CA.04.44.10.05</t>
  </si>
  <si>
    <t>Ammortamento mobili ed arredi ammortizzabili nell'anno</t>
  </si>
  <si>
    <t>CA.04.44.10.04</t>
  </si>
  <si>
    <t>Ammortamento macchine ordinarie da ufficio</t>
  </si>
  <si>
    <t>CA.04.44.10.03</t>
  </si>
  <si>
    <t>Ammortamento mobili e arredi per la didattica</t>
  </si>
  <si>
    <t>CA.04.44.10.02</t>
  </si>
  <si>
    <t>Ammortamento mobili e arredi di ufficio</t>
  </si>
  <si>
    <t>CA.04.44.10.01</t>
  </si>
  <si>
    <t>AMMORTAMENTO MOBILI, ARREDI E MACCHINE D'UFFICIO</t>
  </si>
  <si>
    <t>CA.04.44.10</t>
  </si>
  <si>
    <t>Ammortamento attrezzatura museale</t>
  </si>
  <si>
    <t>CA.04.44.09.11</t>
  </si>
  <si>
    <t>Ammortamento grandi attrezzature (&gt;50.000€)</t>
  </si>
  <si>
    <t>CA.04.44.09.10</t>
  </si>
  <si>
    <t>Ammortamento altre attrezzature</t>
  </si>
  <si>
    <t>CA.04.44.09.09</t>
  </si>
  <si>
    <t>Ammortamento attrezzature elettromeccaniche ed elettroniche</t>
  </si>
  <si>
    <t>CA.04.44.09.08</t>
  </si>
  <si>
    <t>Ammortamento attrezzature tecnico-scientifiche</t>
  </si>
  <si>
    <t>CA.04.44.09.07</t>
  </si>
  <si>
    <t>Ammortamento attrezzature didattiche</t>
  </si>
  <si>
    <t>CA.04.44.09.06</t>
  </si>
  <si>
    <t>Ammortamento attrezzature informatiche</t>
  </si>
  <si>
    <t>CA.04.44.09.05</t>
  </si>
  <si>
    <t>Ammortamento altri impianti e macchinari</t>
  </si>
  <si>
    <t>CA.04.44.09.04</t>
  </si>
  <si>
    <t>Ammortamento impianti e macchinari informatici</t>
  </si>
  <si>
    <t>CA.04.44.09.03</t>
  </si>
  <si>
    <t>Ammortamento impianti su beni di terzi</t>
  </si>
  <si>
    <t>CA.04.44.09.02</t>
  </si>
  <si>
    <t>Ammortamento impianti e macchinari tecnico-scientifici</t>
  </si>
  <si>
    <t>CA.04.44.09.01</t>
  </si>
  <si>
    <t>AMMORTAMENTO MACCHINARI, ATTREZZATURE E IMPIANTI</t>
  </si>
  <si>
    <t>CA.04.44.09</t>
  </si>
  <si>
    <t>Ammortamento costruzioni leggere</t>
  </si>
  <si>
    <t>CA.04.44.08.05</t>
  </si>
  <si>
    <t>Ammortamento altri immobili</t>
  </si>
  <si>
    <t>CA.04.44.08.04</t>
  </si>
  <si>
    <t>Ammortamento impianti sportivi</t>
  </si>
  <si>
    <t>CA.04.44.08.03</t>
  </si>
  <si>
    <t>Ammortamento fabbricati di valore storico e artistico</t>
  </si>
  <si>
    <t>CA.04.44.08.02</t>
  </si>
  <si>
    <t>Ammortamento fabbricati</t>
  </si>
  <si>
    <t>CA.04.44.08.01</t>
  </si>
  <si>
    <t>AMMORTAMENTO  FABBRICATI</t>
  </si>
  <si>
    <t>CA.04.44.08</t>
  </si>
  <si>
    <t>Ammortamento  nuove costruzioni beni di terzi</t>
  </si>
  <si>
    <t>CA.04.44.07.02</t>
  </si>
  <si>
    <t>Ammortamento ripristino trasformazioni beni di terzi</t>
  </si>
  <si>
    <t>CA.04.44.07.01</t>
  </si>
  <si>
    <t>AMMORTAMENTO OPERE SU BENI DI TERZI</t>
  </si>
  <si>
    <t>CA.04.44.07</t>
  </si>
  <si>
    <t>Ammortamento costi di adeguamento beni non di proprietà</t>
  </si>
  <si>
    <t>CA.04.44.06.01</t>
  </si>
  <si>
    <t>AMMORTAMENTO MANUTENZIONI SU BENI DI TERZI</t>
  </si>
  <si>
    <t>CA.04.44.06</t>
  </si>
  <si>
    <t>Ammortamento altre immobilizzazioni immateriali</t>
  </si>
  <si>
    <t>CA.04.44.05.02</t>
  </si>
  <si>
    <t>Ammortamento software applicativo</t>
  </si>
  <si>
    <t>CA.04.44.05.01</t>
  </si>
  <si>
    <t>AMMORTAMENTO ALTRE IMMOBILIZZAZIONI IMMATERIALI</t>
  </si>
  <si>
    <t>CA.04.44.05</t>
  </si>
  <si>
    <t>Ammortamento Canone una tantum su licenze software</t>
  </si>
  <si>
    <t>CA.04.44.04.03</t>
  </si>
  <si>
    <t>Ammortamento licenze d'uso</t>
  </si>
  <si>
    <t>CA.04.44.04.02</t>
  </si>
  <si>
    <t>Ammortamento concessioni</t>
  </si>
  <si>
    <t>CA.04.44.04.01</t>
  </si>
  <si>
    <t>AMMORTAMENTO CONCESSIONI  LICENZE MARCHIE E DIRITTI</t>
  </si>
  <si>
    <t>CA.04.44.04</t>
  </si>
  <si>
    <t>Ammortamento brevetti</t>
  </si>
  <si>
    <t>CA.04.44.03.02</t>
  </si>
  <si>
    <t>Ammortamento software con diritto di sfruttamento</t>
  </si>
  <si>
    <t>CA.04.44.03.01</t>
  </si>
  <si>
    <t>AMMORTAMENTO DIRITTI DI BREVETTO INDUSTRIALE  E DIRITTI DI  UTILIZZAZIONE DELLE  OPERE DELL'INGEGNO</t>
  </si>
  <si>
    <t>CA.04.44.03</t>
  </si>
  <si>
    <t>Ammortamento costi di ricerca e sviluppo</t>
  </si>
  <si>
    <t>CA.04.44.02.01</t>
  </si>
  <si>
    <t>AMMORTAMENTO COSTI DI RICERCA SVILUPPO</t>
  </si>
  <si>
    <t>CA.04.44.02</t>
  </si>
  <si>
    <t>Ammortamento costi di ampliamento</t>
  </si>
  <si>
    <t>CA.04.44.01.01</t>
  </si>
  <si>
    <t>AMMORTAMENTO COSTI DI IMPIANTO E AMPLIAMENTO</t>
  </si>
  <si>
    <t>CA.04.44.01</t>
  </si>
  <si>
    <t>AMMORTAMENTI E SVALUTAZIONI</t>
  </si>
  <si>
    <t>CA.04.44</t>
  </si>
  <si>
    <t>Oneri IRAP personale comandato</t>
  </si>
  <si>
    <t>CA.04.43.19.02</t>
  </si>
  <si>
    <t>Rimborsi personale comandato</t>
  </si>
  <si>
    <t>CA.04.43.19.01</t>
  </si>
  <si>
    <t>ONERI PERSONALE COMANDATO</t>
  </si>
  <si>
    <t>CA.04.43.19</t>
  </si>
  <si>
    <t>Attività culturali, ricreative, sportive - Personale</t>
  </si>
  <si>
    <t>CA.04.43.18.19</t>
  </si>
  <si>
    <t>Rimborsi telelavoro</t>
  </si>
  <si>
    <t>CA.04.43.18.18</t>
  </si>
  <si>
    <t>Interventi assistenziali a favore del personale</t>
  </si>
  <si>
    <t>CA.04.43.18.17</t>
  </si>
  <si>
    <t>Formazione al personale</t>
  </si>
  <si>
    <t>CA.04.43.18.16</t>
  </si>
  <si>
    <t>Accertamenti sanitari</t>
  </si>
  <si>
    <t>CA.04.43.18.15</t>
  </si>
  <si>
    <t>Mensa</t>
  </si>
  <si>
    <t>CA.04.43.18.14</t>
  </si>
  <si>
    <t>Fringe benefits al personale tecnico amministrativo</t>
  </si>
  <si>
    <t>CA.04.43.18.13</t>
  </si>
  <si>
    <t>Interventi formativi in materia di sicurezza sul posto di lavoro</t>
  </si>
  <si>
    <t>CA.04.43.18.12</t>
  </si>
  <si>
    <t>Rimborsi diversi al personale</t>
  </si>
  <si>
    <t>CA.04.43.18.11</t>
  </si>
  <si>
    <t>Mobilità docenti - scambi culturali</t>
  </si>
  <si>
    <t>CA.04.43.18.10</t>
  </si>
  <si>
    <t>Sussidi al personale</t>
  </si>
  <si>
    <t>CA.04.43.18.09</t>
  </si>
  <si>
    <t>Oneri per rimborsi e premi INAIL</t>
  </si>
  <si>
    <t>CA.04.43.18.08</t>
  </si>
  <si>
    <t>Irap quote collaboratori c/terzi</t>
  </si>
  <si>
    <t>CA.04.43.18.07.02</t>
  </si>
  <si>
    <t>Lordo quote collaboratori c/terzi</t>
  </si>
  <si>
    <t>CA.04.43.18.07.01</t>
  </si>
  <si>
    <t>QUOTE COLLABORATORI C/TERZI</t>
  </si>
  <si>
    <t>CA.04.43.18.07</t>
  </si>
  <si>
    <t>Lezioni e tirocinio</t>
  </si>
  <si>
    <t>CA.04.43.18.06</t>
  </si>
  <si>
    <t>Concorsi e esami di stato</t>
  </si>
  <si>
    <t>CA.04.43.18.05</t>
  </si>
  <si>
    <t>Aggiornamento professionale</t>
  </si>
  <si>
    <t>CA.04.43.18.04</t>
  </si>
  <si>
    <t>Missioni e rimborsi spese degli organi istituzionali</t>
  </si>
  <si>
    <t>CA.04.43.18.03</t>
  </si>
  <si>
    <t>Missioni e rimborsi spese di trasferta personale tecnico amministrativo</t>
  </si>
  <si>
    <t>CA.04.43.18.02</t>
  </si>
  <si>
    <t>Missioni ed iscrizioni a convegni personale docente</t>
  </si>
  <si>
    <t>CA.04.43.18.01</t>
  </si>
  <si>
    <t>ALTRI ONERI PER IL PERSONALE</t>
  </si>
  <si>
    <t>CA.04.43.18</t>
  </si>
  <si>
    <t>Equo indennizzo dirigenti e personale tecnico-amministrativo</t>
  </si>
  <si>
    <t>CA.04.43.17.02</t>
  </si>
  <si>
    <t>Equo indennizzo personale docente e ricercatore</t>
  </si>
  <si>
    <t>CA.04.43.17.01</t>
  </si>
  <si>
    <t>EQUO INDENNIZZO</t>
  </si>
  <si>
    <t>CA.04.43.17</t>
  </si>
  <si>
    <t>T.F.R. collaboratori ed esperti linguistici</t>
  </si>
  <si>
    <t>CA.04.43.16.01</t>
  </si>
  <si>
    <t>ONERI TFR</t>
  </si>
  <si>
    <t>CA.04.43.16</t>
  </si>
  <si>
    <t>Oneri IRAP su competenze accessorie al personale tecnico amministrativo</t>
  </si>
  <si>
    <t>CA.04.43.15.01.07</t>
  </si>
  <si>
    <t>Oneri previdenziali a carico Ente su competenze accessorie al personale tecnico amministrativo</t>
  </si>
  <si>
    <t>CA.04.43.15.01.06</t>
  </si>
  <si>
    <t>Indennità di posizione e risultato dirigenti</t>
  </si>
  <si>
    <t>CA.04.43.15.01.05</t>
  </si>
  <si>
    <t>Fondo per la retribuzione di posizione e di risultato della categoria EP</t>
  </si>
  <si>
    <t>CA.04.43.15.01.04</t>
  </si>
  <si>
    <t>Fondo per il trattamento accessorio cat. B/C/D</t>
  </si>
  <si>
    <t>CA.04.43.15.01.03</t>
  </si>
  <si>
    <t>Servizio buoni pasto</t>
  </si>
  <si>
    <t>CA.04.43.15.01.02</t>
  </si>
  <si>
    <t>Lavoro straordinario personale tecnico-amministrativo</t>
  </si>
  <si>
    <t>CA.04.43.15.01.01</t>
  </si>
  <si>
    <t>TRATTAMENTO ACCESSORIO PERSONALE TECNICO AMMINISTRATIVO</t>
  </si>
  <si>
    <t>CA.04.43.15.01</t>
  </si>
  <si>
    <t>CA.04.43.15</t>
  </si>
  <si>
    <t>Oneri IRAP su  competenze accessorie al personale ricercatore</t>
  </si>
  <si>
    <t>CA.04.43.14.01.03</t>
  </si>
  <si>
    <t>Oneri previdenziali a carico Ente su competenze accessorie al personale ricercatore</t>
  </si>
  <si>
    <t>CA.04.43.14.01.02</t>
  </si>
  <si>
    <t>Competenze accessorie personale docente e ricercatore</t>
  </si>
  <si>
    <t>CA.04.43.14.01.01</t>
  </si>
  <si>
    <t>TRATTAMENTO ACCESSORIO PERSONALE DOCENTE E RICERCATORE</t>
  </si>
  <si>
    <t>CA.04.43.14.01</t>
  </si>
  <si>
    <t>CA.04.43.14</t>
  </si>
  <si>
    <t>Oneri IRAP su competenze ai dirigenti T.D. per prestazioni conto terzi</t>
  </si>
  <si>
    <t>CA.04.43.13.02.04</t>
  </si>
  <si>
    <t>Competenze ai dirigenti T.D. per prestazioni conto terzi</t>
  </si>
  <si>
    <t>CA.04.43.13.02.03</t>
  </si>
  <si>
    <t>Oneri IRAP su competenze ai dirigenti e personale tecnico-amministrativo T.D. per prestazioni conto terzi</t>
  </si>
  <si>
    <t>CA.04.43.13.02.02</t>
  </si>
  <si>
    <t>Competenze dirigenti e personale tecnico amministrativo T.D. per prestazioni conto terzi</t>
  </si>
  <si>
    <t>CA.04.43.13.02.01</t>
  </si>
  <si>
    <t>ONERI PER COMPETENZE DIRIGENTI E PERS.LE TECNICO AMMINISTRATIVO TEMPO DETERMINATO PER PRESTAZIONI CONTO TERZI</t>
  </si>
  <si>
    <t>CA.04.43.13.02</t>
  </si>
  <si>
    <t>Oneri IRAP su altre competenze  ai dirigenti e personale tecnico-amministrativo T.D.</t>
  </si>
  <si>
    <t>CA.04.43.13.01.03</t>
  </si>
  <si>
    <t>Oneri previdenziali a carico Ente su altre competenze ai dirigenti e personale tecnico-amministrativo T.D.</t>
  </si>
  <si>
    <t>CA.04.43.13.01.02</t>
  </si>
  <si>
    <t>Altre competenze dirigenti e personale tecnico amministrativo T.D.</t>
  </si>
  <si>
    <t>CA.04.43.13.01.01</t>
  </si>
  <si>
    <t>ONERI PER ALTRE COMPETENZE DIRIGENTI E PERS.LE TECNICO AMMINISTRATIVO TEMPO DETERMINATO</t>
  </si>
  <si>
    <t>CA.04.43.13.01</t>
  </si>
  <si>
    <t>CA.04.43.13</t>
  </si>
  <si>
    <t>Oneri IRAP su altre competenze al personale ricercatore T.D.</t>
  </si>
  <si>
    <t>CA.04.43.12.01.03</t>
  </si>
  <si>
    <t>Oneri previdenziali a carico Ente su altre competenze al personale ricercatore T.D.</t>
  </si>
  <si>
    <t>CA.04.43.12.01.02</t>
  </si>
  <si>
    <t>Altri compensi personale docente e ricercatore T.D.</t>
  </si>
  <si>
    <t>CA.04.43.12.01.01</t>
  </si>
  <si>
    <t>ONERI PER ALTRE COMPETENZE PERS.LE RICERCATORE TEMPO DETERMINATO</t>
  </si>
  <si>
    <t>CA.04.43.12.01</t>
  </si>
  <si>
    <t>CA.04.43.12</t>
  </si>
  <si>
    <t>Oneri IRAP su arretrati Direttore e dirigenti a tempo determinato</t>
  </si>
  <si>
    <t>CA.04.43.11.02.03</t>
  </si>
  <si>
    <t>Oneri previdenziali a carico Ente su arretrati Direttore e dirigenti a tempo determinato</t>
  </si>
  <si>
    <t>CA.04.43.11.02.02</t>
  </si>
  <si>
    <t>Oneri per arretrati al Direttore e dirigenti a tempo determinato</t>
  </si>
  <si>
    <t>CA.04.43.11.02.01</t>
  </si>
  <si>
    <t>ONERI PER ARRETRATI AL DIRETTORE E DIRIGENTI A TEMPO DETERMINATO</t>
  </si>
  <si>
    <t>CA.04.43.11.02</t>
  </si>
  <si>
    <t>Oneri IRAP su arretrati a personale tecnico-amministrativo T.D.</t>
  </si>
  <si>
    <t>CA.04.43.11.01.04</t>
  </si>
  <si>
    <t>Oneri previdenziali a carico Ente su arretrati a personale tecnico-amministrativo T.D.</t>
  </si>
  <si>
    <t>CA.04.43.11.01.03</t>
  </si>
  <si>
    <t>Oneri arretrati per lavoro strordinario personale tecnico-amministrativo</t>
  </si>
  <si>
    <t>CA.04.43.11.01.02</t>
  </si>
  <si>
    <t>Oneri per arretrati a personale tecn./amm. a tempo determinato</t>
  </si>
  <si>
    <t>CA.04.43.11.01.01</t>
  </si>
  <si>
    <t>ONERI PER ARRETRATI A PERSONALE TECN./AMM. A TEMPO DETERMINATO</t>
  </si>
  <si>
    <t>CA.04.43.11.01</t>
  </si>
  <si>
    <t>ONERI PER ARRETRATI PERS.LE TECNICO AMMINISTRATIVO TEMPO DETERMINATO</t>
  </si>
  <si>
    <t>CA.04.43.11</t>
  </si>
  <si>
    <t>Oneri IRAP su arretrati ai ricercatori t.d.</t>
  </si>
  <si>
    <t>CA.04.43.10.01.03</t>
  </si>
  <si>
    <t>Oneri previdenziali a carico Ente su arretrati ai ricercatori t.d.</t>
  </si>
  <si>
    <t>CA.04.43.10.01.02</t>
  </si>
  <si>
    <t>Oneri per arretrati al personale ricercatore t.d.</t>
  </si>
  <si>
    <t>CA.04.43.10.01.01</t>
  </si>
  <si>
    <t>ONERI PER ARRETRATI PERS.LE RICERCATORE TEMPO DETERMINATO</t>
  </si>
  <si>
    <t>CA.04.43.10.01</t>
  </si>
  <si>
    <t>CA.04.43.10</t>
  </si>
  <si>
    <t>Oneri IRAP su retribuzioni Direttore e dirigenti a tempo determinato</t>
  </si>
  <si>
    <t>CA.04.43.09.02.03</t>
  </si>
  <si>
    <t>Oneri previdenziali a carico Ente su retribuzioni Direttore e dirigenti a tempo determinato</t>
  </si>
  <si>
    <t>CA.04.43.09.02.02</t>
  </si>
  <si>
    <t>Direttore e dirigenti a tempo determinato</t>
  </si>
  <si>
    <t>CA.04.43.09.02.01</t>
  </si>
  <si>
    <t>ONERI DIRETTORE E DIRIGENTI A TEMPO DETERMINATO</t>
  </si>
  <si>
    <t>CA.04.43.09.02</t>
  </si>
  <si>
    <t>Oneri IRAP su retribuzioni amministrativi e tecnici a tempo determinato</t>
  </si>
  <si>
    <t>CA.04.43.09.01.03</t>
  </si>
  <si>
    <t>Oneri previdenziali a carico Ente su retribuzioni amministrativi e tecnici a tempo determinato</t>
  </si>
  <si>
    <t>CA.04.43.09.01.02</t>
  </si>
  <si>
    <t>Amministrativi e tecnici a tempo determinato</t>
  </si>
  <si>
    <t>CA.04.43.09.01.01</t>
  </si>
  <si>
    <t>ONERI PER AMMINISTRATIVI E TECNICI A TEMPO DETERMINATO</t>
  </si>
  <si>
    <t>CA.04.43.09.01</t>
  </si>
  <si>
    <t>ONERI PER DIRIGENTI E PERSONALE TECNICO-AMMINISTRATIVO A TEMPO DETERMINATO</t>
  </si>
  <si>
    <t>CA.04.43.09</t>
  </si>
  <si>
    <t>Oneri IRAP su competenze Ai  RICERCATORI A TEMPO DETERMINATO per convenzioni SSN</t>
  </si>
  <si>
    <t>CA.04.43.08.07.03</t>
  </si>
  <si>
    <t>Oneri previdenziali a carico Ente per competenze  RICERCATORI A TEMPO DETERMINATOper convenzioni SSN</t>
  </si>
  <si>
    <t>CA.04.43.08.07.02</t>
  </si>
  <si>
    <t>Competenze RICERCATORI A TEMPO DETERMINATO per convenzioni SSN</t>
  </si>
  <si>
    <t>CA.04.43.08.07.01</t>
  </si>
  <si>
    <t>ONERI PER RICERCATORI A TEMPO DETERMINATO PER CONVENZIONI SSN</t>
  </si>
  <si>
    <t>CA.04.43.08.07</t>
  </si>
  <si>
    <t>Oneri irap per docenti a contratto d.m. 242/98</t>
  </si>
  <si>
    <t>CA.04.43.08.06.03</t>
  </si>
  <si>
    <t>Oneri previdenziali a carico ente per docenti a contratto d.m. 242/98</t>
  </si>
  <si>
    <t>CA.04.43.08.06.02</t>
  </si>
  <si>
    <t>Docenti a contratto d.m. 242/98</t>
  </si>
  <si>
    <t>CA.04.43.08.06.01</t>
  </si>
  <si>
    <t>ONERI PER DOCENTI A CONTRATTO D.M. 242/98</t>
  </si>
  <si>
    <t>CA.04.43.08.06</t>
  </si>
  <si>
    <t>Oneri IRAP su contratti docenti master</t>
  </si>
  <si>
    <t>CA.04.43.08.05.03</t>
  </si>
  <si>
    <t>Oneri previdenziali a carico Ente su contratti docenti master</t>
  </si>
  <si>
    <t>CA.04.43.08.05.02</t>
  </si>
  <si>
    <t>Contratti docenti master</t>
  </si>
  <si>
    <t>CA.04.43.08.05.01</t>
  </si>
  <si>
    <t>ONERI PER CONTRATTI DOCENTI MASTER</t>
  </si>
  <si>
    <t>CA.04.43.08.05</t>
  </si>
  <si>
    <t>Oneri IRAP su retribuzioni ricercatori a tempo determinato</t>
  </si>
  <si>
    <t>CA.04.43.08.04.03</t>
  </si>
  <si>
    <t>Oneri previdenziali a carico Ente su retribuzioni ricercatori a tempo determinato</t>
  </si>
  <si>
    <t>CA.04.43.08.04.02</t>
  </si>
  <si>
    <t>Ricercatori a tempo determinato</t>
  </si>
  <si>
    <t>CA.04.43.08.04.01</t>
  </si>
  <si>
    <t>ONERI PER RICERCATORI A TEMPO DETERMINATO</t>
  </si>
  <si>
    <t>CA.04.43.08.04</t>
  </si>
  <si>
    <t>Oneri previdenziali a carico Ente su assegni di ricerca</t>
  </si>
  <si>
    <t>CA.04.43.08.03.02</t>
  </si>
  <si>
    <t>Assegni di ricerca</t>
  </si>
  <si>
    <t>CA.04.43.08.03.01</t>
  </si>
  <si>
    <t>ONERI PER ASSEGNI DI RICERCA</t>
  </si>
  <si>
    <t>CA.04.43.08.03</t>
  </si>
  <si>
    <t>Oneri IRAP su contratti personale docente</t>
  </si>
  <si>
    <t>CA.04.43.08.02.03</t>
  </si>
  <si>
    <t>Oneri previdenziali a carico Ente su contratti personale docente</t>
  </si>
  <si>
    <t>CA.04.43.08.02.02</t>
  </si>
  <si>
    <t>Contratti personale docente</t>
  </si>
  <si>
    <t>CA.04.43.08.02.01</t>
  </si>
  <si>
    <t>ONERI PER CONTRATTI A PERSONALE DOCENTE</t>
  </si>
  <si>
    <t>CA.04.43.08.02</t>
  </si>
  <si>
    <t>Oneri IRAP su supplenze personale docente</t>
  </si>
  <si>
    <t>CA.04.43.08.01.03</t>
  </si>
  <si>
    <t>Oneri previdenziali a carico Ente su supplenze personale docente</t>
  </si>
  <si>
    <t>CA.04.43.08.01.02</t>
  </si>
  <si>
    <t>Supplenze personale docente</t>
  </si>
  <si>
    <t>CA.04.43.08.01.01</t>
  </si>
  <si>
    <t>ONERI PER SUPPLENZE DEL PERSONALE DOCENTE</t>
  </si>
  <si>
    <t>CA.04.43.08.01</t>
  </si>
  <si>
    <t>ONERI PER PERSONALE DOCENTE E RICERCATORE A TEMPO DETERMINATO</t>
  </si>
  <si>
    <t>CA.04.43.08</t>
  </si>
  <si>
    <t>Oneri IRAP su arretrati ai dirigenti e personale tecnico-amministrativo</t>
  </si>
  <si>
    <t>CA.04.43.07.01.04</t>
  </si>
  <si>
    <t>Oneri previdenziali a carico Ente su arretrati ai dirigenti e personale tecnico-amministrativo</t>
  </si>
  <si>
    <t>CA.04.43.07.01.03</t>
  </si>
  <si>
    <t>Oneri arretr.lavoro straordinario tec.</t>
  </si>
  <si>
    <t>CA.04.43.07.01.02</t>
  </si>
  <si>
    <t>Oneri per arretrati ai dirigenti e personale tecnico-amministrativo</t>
  </si>
  <si>
    <t>CA.04.43.07.01.01</t>
  </si>
  <si>
    <t>ONERI PER ARRETRATI PERS.LE TECNICO AMMINISTRATIVO TEMPO INDETERMINATO</t>
  </si>
  <si>
    <t>CA.04.43.07.01</t>
  </si>
  <si>
    <t>CA.04.43.07</t>
  </si>
  <si>
    <t>Oneri IRAP su arretrati al personale docente e ricercatore</t>
  </si>
  <si>
    <t>CA.04.43.06.01.03</t>
  </si>
  <si>
    <t>Oneri previdenziali a carico Ente su arretrati al personale docente e ricercatore</t>
  </si>
  <si>
    <t>CA.04.43.06.01.02</t>
  </si>
  <si>
    <t>Oneri per arretrati al personale docente e ricercatore</t>
  </si>
  <si>
    <t>CA.04.43.06.01.01</t>
  </si>
  <si>
    <t>ONERI PER ARRETRATI PERS.LE DOCENTE TEMPO INDETERMINATO</t>
  </si>
  <si>
    <t>CA.04.43.06.01</t>
  </si>
  <si>
    <t>CA.04.43.06</t>
  </si>
  <si>
    <t>Oneri IRAP su competenze personale tecnico amministrativo per prestazioni conto terzi</t>
  </si>
  <si>
    <t>CA.04.43.05.02.02</t>
  </si>
  <si>
    <t>Competenze personale tecnico amministrativo per prestazioni conto terzi</t>
  </si>
  <si>
    <t>CA.04.43.05.02.01</t>
  </si>
  <si>
    <t>Oneri per competenze personale tecnico amministrativo per prestazioni conto terzi</t>
  </si>
  <si>
    <t>CA.04.43.05.02</t>
  </si>
  <si>
    <t>Oneri IRAP su altre competenze ai dirigenti e personale tecnico-amministrativo</t>
  </si>
  <si>
    <t>CA.04.43.05.01.03</t>
  </si>
  <si>
    <t>Oneri previdenziali a carico Ente su altre competenze ai dirigenti e personale tecnico-amministrativo</t>
  </si>
  <si>
    <t>CA.04.43.05.01.02</t>
  </si>
  <si>
    <t>Altre competenze ai dirigenti e al personale tecnico amministrativo</t>
  </si>
  <si>
    <t>CA.04.43.05.01.01</t>
  </si>
  <si>
    <t>Oneri per altre competenze ai dirigenti e al personale tecnico amministrativo</t>
  </si>
  <si>
    <t>CA.04.43.05.01</t>
  </si>
  <si>
    <t>ONERI PER ALTRE COMPETENZE PERS.LE TECNICO AMMINISTRATIVO TEMPO INDETERMINATO</t>
  </si>
  <si>
    <t>CA.04.43.05</t>
  </si>
  <si>
    <t>Altre competenze accessorie ai Collaboratori ed esperti linguistici a tempo determinato</t>
  </si>
  <si>
    <t>CA.04.43.04.02.04</t>
  </si>
  <si>
    <t>Oneri IRAP su retribuzioni collaboratori linguistici a tempo determinato</t>
  </si>
  <si>
    <t>CA.04.43.04.02.03</t>
  </si>
  <si>
    <t>Oneri previdenziali a carico Ente su retribuzioni collaboratori linguistici a tempo determinato</t>
  </si>
  <si>
    <t>CA.04.43.04.02.02</t>
  </si>
  <si>
    <t>Collaboratori ed esperti linguistici a tempo determinato</t>
  </si>
  <si>
    <t>CA.04.43.04.02.01</t>
  </si>
  <si>
    <t>CA.04.43.04.02</t>
  </si>
  <si>
    <t>Altre competenze accessorie ai Collaboratori ed esperti linguistici a tempo indeterminato</t>
  </si>
  <si>
    <t>CA.04.43.04.01.04</t>
  </si>
  <si>
    <t>Oneri IRAP su retribuzioni collaboratori linguistici a tempo indeterminato</t>
  </si>
  <si>
    <t>CA.04.43.04.01.03</t>
  </si>
  <si>
    <t>Oneri previdenziali a carico Ente su retribuzioni collaboratori linguistici a tempo indeterminato</t>
  </si>
  <si>
    <t>CA.04.43.04.01.02</t>
  </si>
  <si>
    <t>Collaboratori ed esperti linguistici a tempo indeterminato</t>
  </si>
  <si>
    <t>CA.04.43.04.01.01</t>
  </si>
  <si>
    <t>CA.04.43.04.01</t>
  </si>
  <si>
    <t>ONERI COLLABORATORI ED ESPERTI LINGUISTICI</t>
  </si>
  <si>
    <t>CA.04.43.04</t>
  </si>
  <si>
    <t>Oneri IRAP su competenze al personale personale tecnico amministrativo per convenzioni SSN</t>
  </si>
  <si>
    <t>CA.04.43.03.01.06</t>
  </si>
  <si>
    <t>Oneri previdenziali a carico Ente per competenze al personale personale tecnico amministrativo per convenzioni SSN</t>
  </si>
  <si>
    <t>CA.04.43.03.01.05</t>
  </si>
  <si>
    <t>Competenze al personale personale tecnico amministrativo per convenzioni SSN</t>
  </si>
  <si>
    <t>CA.04.43.03.01.04</t>
  </si>
  <si>
    <t>Oneri IRAP su assegni fissi dirigenti e personale tecnico-amministrativo</t>
  </si>
  <si>
    <t>CA.04.43.03.01.03</t>
  </si>
  <si>
    <t>Oneri previdenziali a carico Ente su assegni fissi dirigenti e personale tecnico-amministrativo</t>
  </si>
  <si>
    <t>CA.04.43.03.01.02</t>
  </si>
  <si>
    <t>Stipendi ed altri assegni fissi ai dirigenti e personale tecnico-amministrativo</t>
  </si>
  <si>
    <t>CA.04.43.03.01.01</t>
  </si>
  <si>
    <t>ONERI PER ASSEGNI FISSI AI DIRIGENTI E PERS.LE TECNICO AMMINISTRATIVO TEMPO INDETERMINATO</t>
  </si>
  <si>
    <t>CA.04.43.03.01</t>
  </si>
  <si>
    <t>ONERI PER ASSEGNI FISSI PERS.LE TECNICO AMMINISTRATIVO TEMPO INDETERMINATO</t>
  </si>
  <si>
    <t>CA.04.43.03</t>
  </si>
  <si>
    <t>Oneri IRAP su competenze al personale docente e ricercatore per convenzioni SSN</t>
  </si>
  <si>
    <t>CA.04.43.02.03.03</t>
  </si>
  <si>
    <t>Oneri previdenziali a carico Ente per competenze al personale docente e ricercatore per convenzioni SSN</t>
  </si>
  <si>
    <t>CA.04.43.02.03.02</t>
  </si>
  <si>
    <t>Competenze al personale docente e ricercatore per convenzioni SSN</t>
  </si>
  <si>
    <t>CA.04.43.02.03.01</t>
  </si>
  <si>
    <t>Oneri per altre competenze al personale docente e ricercatore per convenzioni SSN</t>
  </si>
  <si>
    <t>CA.04.43.02.03</t>
  </si>
  <si>
    <t>Oneri IRAP su competenze al personale docente e ricercatore su prestazioni conto terzi</t>
  </si>
  <si>
    <t>CA.04.43.02.02.03</t>
  </si>
  <si>
    <t>Oneri previdenziali a carico Ente per competenze al personale docente e ricercatore su prestazioni conto terzi</t>
  </si>
  <si>
    <t>CA.04.43.02.02.02</t>
  </si>
  <si>
    <t>Competenze al personale docente e ricercatore su prestazioni conto terzi</t>
  </si>
  <si>
    <t>CA.04.43.02.02.01</t>
  </si>
  <si>
    <t>Oneri per competenze al personale docente e ricercatore su prestazioni conto terzi</t>
  </si>
  <si>
    <t>CA.04.43.02.02</t>
  </si>
  <si>
    <t>Oneri IRAP su altre competenze al personale docente e ricercatore</t>
  </si>
  <si>
    <t>CA.04.43.02.01.03</t>
  </si>
  <si>
    <t>Oneri previdenziali a carico Ente su altre competenze al personale docente e ricercatore</t>
  </si>
  <si>
    <t>CA.04.43.02.01.02</t>
  </si>
  <si>
    <t>Altre competenze al personale docente e ricercatore</t>
  </si>
  <si>
    <t>CA.04.43.02.01.01</t>
  </si>
  <si>
    <t>Oneri per altre competenze al personale docente e ricercatore</t>
  </si>
  <si>
    <t>CA.04.43.02.01</t>
  </si>
  <si>
    <t>ONERI PER ALTRE COMPETENZE PERS.LE DOCENTE TEMPO INDETERMINATO</t>
  </si>
  <si>
    <t>CA.04.43.02</t>
  </si>
  <si>
    <t>Oneri IRAP su assegni fissi ai Coll.Esp.Ling. RE</t>
  </si>
  <si>
    <t>CA.04.43.01.01.12</t>
  </si>
  <si>
    <t>Oneri previdenziali a carico Ente su Coll.Esp.Ling. RE</t>
  </si>
  <si>
    <t>CA.04.43.01.01.11</t>
  </si>
  <si>
    <t>Stipendi ed altri assegni fissi ai Coll.Esp.Ling. RE</t>
  </si>
  <si>
    <t>CA.04.43.01.01.10</t>
  </si>
  <si>
    <t>Oneri IRAP su assegni fissi  agli Incaricati confermati RE</t>
  </si>
  <si>
    <t>CA.04.43.01.01.09</t>
  </si>
  <si>
    <t>Oneri previdenziali a carico Ente su  agli Incaricati confermati RE</t>
  </si>
  <si>
    <t>CA.04.43.01.01.08</t>
  </si>
  <si>
    <t>Stipendi ed altri assegni fissi agli Incaricati confermati RE</t>
  </si>
  <si>
    <t>CA.04.43.01.01.07</t>
  </si>
  <si>
    <t>Oneri IRAP su assegni fissi ai Docenti di Lingua RE</t>
  </si>
  <si>
    <t>CA.04.43.01.01.06</t>
  </si>
  <si>
    <t>Oneri previdenziali a carico Ente su ai Docenti di Lingua RE</t>
  </si>
  <si>
    <t>CA.04.43.01.01.05</t>
  </si>
  <si>
    <t>Stipendi ed altri assegni fissi ai Docenti di Lingua RE</t>
  </si>
  <si>
    <t>CA.04.43.01.01.04</t>
  </si>
  <si>
    <t>Oneri IRAP su assegni fissi personale docente e ricercatore</t>
  </si>
  <si>
    <t>CA.04.43.01.01.03</t>
  </si>
  <si>
    <t>Oneri previdenziali a carico Ente su assegni fissi personale docente e ricercatore</t>
  </si>
  <si>
    <t>CA.04.43.01.01.02</t>
  </si>
  <si>
    <t>Stipendi ed altri assegni fissi al personale docente e ricercatore</t>
  </si>
  <si>
    <t>CA.04.43.01.01.01</t>
  </si>
  <si>
    <t>ONERI PER ASSEGNI FISSI PERS.LE DOCENTE TEMPO INDETERMINATO</t>
  </si>
  <si>
    <t>CA.04.43.01.01</t>
  </si>
  <si>
    <t>CA.04.43.01</t>
  </si>
  <si>
    <t>ONERI PER IL PERSONALE</t>
  </si>
  <si>
    <t>CA.04.43</t>
  </si>
  <si>
    <t>Canoni leasing</t>
  </si>
  <si>
    <t>CA.04.42.02.01</t>
  </si>
  <si>
    <t>ONERI PER CANONI LEASING</t>
  </si>
  <si>
    <t>CA.04.42.02</t>
  </si>
  <si>
    <t>Oneri per immobili in concessione</t>
  </si>
  <si>
    <t>CA.04.42.01.04</t>
  </si>
  <si>
    <t>Noleggi e spese accessorie</t>
  </si>
  <si>
    <t>CA.04.42.01.03</t>
  </si>
  <si>
    <t>Spese condominiali</t>
  </si>
  <si>
    <t>CA.04.42.01.02</t>
  </si>
  <si>
    <t>Fitti passivi</t>
  </si>
  <si>
    <t>CA.04.42.01.01</t>
  </si>
  <si>
    <t>ONERI PER LOCAZIONI</t>
  </si>
  <si>
    <t>CA.04.42.01</t>
  </si>
  <si>
    <t>ONERI PER GODIMENTO BENI DI TERZI</t>
  </si>
  <si>
    <t>CA.04.42</t>
  </si>
  <si>
    <t>Altri rimborsi a personale esterno</t>
  </si>
  <si>
    <t>CA.04.41.10.14</t>
  </si>
  <si>
    <t>Irap su Competenze Operai Agricoli Stagionali</t>
  </si>
  <si>
    <t>CA.04.41.10.13.03</t>
  </si>
  <si>
    <t>Contributi obbligatori a carico Ente su Competenze Operai Agricoli Stagionali</t>
  </si>
  <si>
    <t>CA.04.41.10.13.02</t>
  </si>
  <si>
    <t>Competenze Operai Agricoli Stagionali</t>
  </si>
  <si>
    <t>CA.04.41.10.13.01</t>
  </si>
  <si>
    <t>Operai Agricoli Stagionali</t>
  </si>
  <si>
    <t>CA.04.41.10.13</t>
  </si>
  <si>
    <t>Ospitalità visiting professor, esperti e relatori</t>
  </si>
  <si>
    <t>CA.04.41.10.12</t>
  </si>
  <si>
    <t>Visiting Professor</t>
  </si>
  <si>
    <t>CA.04.41.10.11</t>
  </si>
  <si>
    <t>Rimborsi spese di missione - trasferta all'estero</t>
  </si>
  <si>
    <t>CA.04.41.10.10.02</t>
  </si>
  <si>
    <t>Rimborsi spese di missione - trasferta in Italia</t>
  </si>
  <si>
    <t>CA.04.41.10.10.01</t>
  </si>
  <si>
    <t>Rimborsi spese di missione - trasferta</t>
  </si>
  <si>
    <t>CA.04.41.10.10</t>
  </si>
  <si>
    <t>Altre prestazioni per servizi scientifici</t>
  </si>
  <si>
    <t>CA.04.41.10.09.01</t>
  </si>
  <si>
    <t>CA.04.41.10.09</t>
  </si>
  <si>
    <t>Oneri IRAP su collaborazioni esterne scientifiche di tipo occasionale</t>
  </si>
  <si>
    <t>CA.04.41.10.08.03</t>
  </si>
  <si>
    <t>Oneri INPS su collaborazioni esterne scientifiche di tipo occasionale</t>
  </si>
  <si>
    <t>CA.04.41.10.08.02</t>
  </si>
  <si>
    <t>Collaborazioni esterne scientifiche di tipo occasionale</t>
  </si>
  <si>
    <t>CA.04.41.10.08.01</t>
  </si>
  <si>
    <t>CA.04.41.10.08</t>
  </si>
  <si>
    <t>Oneri IRAP su co.co.co. scientifiche e di supporto alla ricerca</t>
  </si>
  <si>
    <t>CA.04.41.10.07.03</t>
  </si>
  <si>
    <t>Oneri INPS/INAIL carico ente su co.co.co. scientifiche e di supporto alla ricerca</t>
  </si>
  <si>
    <t>CA.04.41.10.07.02</t>
  </si>
  <si>
    <t>Co.co.co. scientifiche e di supporto alla ricerca</t>
  </si>
  <si>
    <t>CA.04.41.10.07.01</t>
  </si>
  <si>
    <t>CA.04.41.10.07</t>
  </si>
  <si>
    <t>Lavoro occasionale accessorio-acquisto voucher-</t>
  </si>
  <si>
    <t>CA.04.41.10.06.01</t>
  </si>
  <si>
    <t>Lavoro occasionale accessorio</t>
  </si>
  <si>
    <t>CA.04.41.10.06</t>
  </si>
  <si>
    <t>Compensi e soggiorno esperti e relatori</t>
  </si>
  <si>
    <t>CA.04.41.10.05.03</t>
  </si>
  <si>
    <t>Oneri IRAP su altre prestazioni da terzi</t>
  </si>
  <si>
    <t>CA.04.41.10.05.02</t>
  </si>
  <si>
    <t>Altre prestazioni da terzi</t>
  </si>
  <si>
    <t>CA.04.41.10.05.01</t>
  </si>
  <si>
    <t>Altre prestazioni da personale esterno</t>
  </si>
  <si>
    <t>CA.04.41.10.05</t>
  </si>
  <si>
    <t>Oneri IRAP su contratti supporto alla didattica</t>
  </si>
  <si>
    <t>CA.04.41.10.04.03</t>
  </si>
  <si>
    <t>Oneri INPS/INAIL su contratti supporto alla didattica</t>
  </si>
  <si>
    <t>CA.04.41.10.04.02</t>
  </si>
  <si>
    <t>Contratti di supporto alla didattica</t>
  </si>
  <si>
    <t>CA.04.41.10.04.01</t>
  </si>
  <si>
    <t>CA.04.41.10.04</t>
  </si>
  <si>
    <t>Oneri IRAP su contratti mobilità docenti italiani e stranieri - D.M. 13/26.01.2001</t>
  </si>
  <si>
    <t>CA.04.41.10.03.03</t>
  </si>
  <si>
    <t>Oneri INPS/INAIL carico ente su contratti mobilità docenti italiani e stranieri - D.M. 13/26.01.2001</t>
  </si>
  <si>
    <t>CA.04.41.10.03.02</t>
  </si>
  <si>
    <t>Contratti mobilità docenti italiani e stranieri - D.M. 13/26.01.2001</t>
  </si>
  <si>
    <t>CA.04.41.10.03.01</t>
  </si>
  <si>
    <t>Mobilità docenti italiani e stranieri DM 13/2001</t>
  </si>
  <si>
    <t>CA.04.41.10.03</t>
  </si>
  <si>
    <t>Oneri IRAP su prestazioni occasionali</t>
  </si>
  <si>
    <t>CA.04.41.10.02.03</t>
  </si>
  <si>
    <t>Oneri INPS prest. lav. aut. occas.le</t>
  </si>
  <si>
    <t>CA.04.41.10.02.02</t>
  </si>
  <si>
    <t>Prestazioni di lavoro autonomo</t>
  </si>
  <si>
    <t>CA.04.41.10.02.01</t>
  </si>
  <si>
    <t>CA.04.41.10.02</t>
  </si>
  <si>
    <t>Oneri IRAP su co.co.co. di tipo gestionale</t>
  </si>
  <si>
    <t>CA.04.41.10.01.03</t>
  </si>
  <si>
    <t>Oneri INPS/INAIL carico ente su co.co.co. di tipo gestionale</t>
  </si>
  <si>
    <t>CA.04.41.10.01.02</t>
  </si>
  <si>
    <t>Co.co.co di tipo gestionale</t>
  </si>
  <si>
    <t>CA.04.41.10.01.01</t>
  </si>
  <si>
    <t>Co.co.co. di tipo gestionale</t>
  </si>
  <si>
    <t>CA.04.41.10.01</t>
  </si>
  <si>
    <t>ONERI PER PRESTAZIONI DA PERSONALE ESTERNO</t>
  </si>
  <si>
    <t>CA.04.41.10</t>
  </si>
  <si>
    <t>Servizio di prestito interbibliotecario e riproduzione di materiale bibliografico</t>
  </si>
  <si>
    <t>CA.04.41.09.05</t>
  </si>
  <si>
    <t>Spese correnti per brevetti</t>
  </si>
  <si>
    <t>CA.04.41.09.04</t>
  </si>
  <si>
    <t>Altre prestazioni e servizi da terzi</t>
  </si>
  <si>
    <t>CA.04.41.09.03</t>
  </si>
  <si>
    <t>Servizio MAV</t>
  </si>
  <si>
    <t>CA.04.41.09.02</t>
  </si>
  <si>
    <t>Prestazioni di servizi tecnico/amministrativi da enti terzi</t>
  </si>
  <si>
    <t>CA.04.41.09.01</t>
  </si>
  <si>
    <t>ONERI PER PRESTAZIONI E SERVIZI DA TERZI</t>
  </si>
  <si>
    <t>CA.04.41.09</t>
  </si>
  <si>
    <t>Oneri per soccombenze legali e giudiziarie</t>
  </si>
  <si>
    <t>CA.04.41.08.05</t>
  </si>
  <si>
    <t>Spese legali e notarili</t>
  </si>
  <si>
    <t>CA.04.41.08.04</t>
  </si>
  <si>
    <t>Consulenze legali, amministrative, certificazione</t>
  </si>
  <si>
    <t>CA.04.41.08.03</t>
  </si>
  <si>
    <t>Consulenze mediche</t>
  </si>
  <si>
    <t>CA.04.41.08.02</t>
  </si>
  <si>
    <t>Consulenze tecniche</t>
  </si>
  <si>
    <t>CA.04.41.08.01</t>
  </si>
  <si>
    <t>CONSULENZE LEGALI TECNICHE AMMINISTRATIVE</t>
  </si>
  <si>
    <t>CA.04.41.08</t>
  </si>
  <si>
    <t>Altre spese per servizi generali</t>
  </si>
  <si>
    <t>CA.04.41.07.08</t>
  </si>
  <si>
    <t>Trasporti, facchinaggi e competenze spedizionieri</t>
  </si>
  <si>
    <t>CA.04.41.07.07</t>
  </si>
  <si>
    <t>Canoni trasmissione dati</t>
  </si>
  <si>
    <t>CA.04.41.07.06</t>
  </si>
  <si>
    <t>Spese per telefonia mobile</t>
  </si>
  <si>
    <t>CA.04.41.07.05</t>
  </si>
  <si>
    <t>Spese per telefonia fissa</t>
  </si>
  <si>
    <t>CA.04.41.07.04</t>
  </si>
  <si>
    <t>Canoni Rai-TV</t>
  </si>
  <si>
    <t>CA.04.41.07.03</t>
  </si>
  <si>
    <t>Spese postali e telegrafiche</t>
  </si>
  <si>
    <t>CA.04.41.07.02</t>
  </si>
  <si>
    <t>Premi di assicurazione</t>
  </si>
  <si>
    <t>CA.04.41.07.01</t>
  </si>
  <si>
    <t>ONERI SERVIZI GENERALI</t>
  </si>
  <si>
    <t>CA.04.41.07</t>
  </si>
  <si>
    <t>Utenze varie</t>
  </si>
  <si>
    <t>CA.04.41.06.05</t>
  </si>
  <si>
    <t>Benzina e gasolio per autotrazione</t>
  </si>
  <si>
    <t>CA.04.41.06.04</t>
  </si>
  <si>
    <t>Acqua</t>
  </si>
  <si>
    <t>CA.04.41.06.03</t>
  </si>
  <si>
    <t>Combustibili per riscaldamento</t>
  </si>
  <si>
    <t>CA.04.41.06.02</t>
  </si>
  <si>
    <t>Energia elettrica</t>
  </si>
  <si>
    <t>CA.04.41.06.01</t>
  </si>
  <si>
    <t>FORZA MOTRICE, CONSUMO ACQUA E COMBUSTIBILI</t>
  </si>
  <si>
    <t>CA.04.41.06</t>
  </si>
  <si>
    <t>Altri servizi in appalto</t>
  </si>
  <si>
    <t>CA.04.41.05.04</t>
  </si>
  <si>
    <t>Appalto servizio calore</t>
  </si>
  <si>
    <t>CA.04.41.05.03</t>
  </si>
  <si>
    <t>Appalto smaltimento rifiuti speciali</t>
  </si>
  <si>
    <t>CA.04.41.05.02</t>
  </si>
  <si>
    <t>Appalto servizio pulizia locali</t>
  </si>
  <si>
    <t>CA.04.41.05.01</t>
  </si>
  <si>
    <t>ONERI SERVIZI IN APPALTO</t>
  </si>
  <si>
    <t>CA.04.41.05</t>
  </si>
  <si>
    <t>Altre spese per servizi tecnici</t>
  </si>
  <si>
    <t>CA.04.41.04.03</t>
  </si>
  <si>
    <t>Servizi fotocomposizione, stampa e legatoria per pubblicazioni d'ateneo</t>
  </si>
  <si>
    <t>CA.04.41.04.02</t>
  </si>
  <si>
    <t>Servizi di vigilanza</t>
  </si>
  <si>
    <t>CA.04.41.04.01</t>
  </si>
  <si>
    <t>ONERI SERVIZI TECNICI</t>
  </si>
  <si>
    <t>CA.04.41.04</t>
  </si>
  <si>
    <t>Oneri IRAP esperti e relatori congressi</t>
  </si>
  <si>
    <t>CA.04.41.03.02.03</t>
  </si>
  <si>
    <t>Compensi e soggiorno esperti e relatori congressi</t>
  </si>
  <si>
    <t>CA.04.41.03.02.02</t>
  </si>
  <si>
    <t>Spese per congressi</t>
  </si>
  <si>
    <t>CA.04.41.03.02.01</t>
  </si>
  <si>
    <t>CA.04.41.03.02</t>
  </si>
  <si>
    <t>Oneri Inps esperti e relatori convegni</t>
  </si>
  <si>
    <t>CA.04.41.03.01.04</t>
  </si>
  <si>
    <t>Oneri IRAP esperti e relatori convegni</t>
  </si>
  <si>
    <t>CA.04.41.03.01.03</t>
  </si>
  <si>
    <t>Compensi e soggiorno esperti e relatori convegni</t>
  </si>
  <si>
    <t>CA.04.41.03.01.02</t>
  </si>
  <si>
    <t>Spese per convegni</t>
  </si>
  <si>
    <t>CA.04.41.03.01.01</t>
  </si>
  <si>
    <t>CA.04.41.03.01</t>
  </si>
  <si>
    <t>ORGANIZZAZIONE DI MANIFESTAZIONI E CONVEGNI</t>
  </si>
  <si>
    <t>CA.04.41.03</t>
  </si>
  <si>
    <t>Informazione e divulgazione delle attività istituzionali</t>
  </si>
  <si>
    <t>CA.04.41.02.05</t>
  </si>
  <si>
    <t>Altre spese per servizi commerciali</t>
  </si>
  <si>
    <t>CA.04.41.02.04</t>
  </si>
  <si>
    <t>Spese di rappresentanza</t>
  </si>
  <si>
    <t>CA.04.41.02.03</t>
  </si>
  <si>
    <t>Pubblicità</t>
  </si>
  <si>
    <t>CA.04.41.02.02</t>
  </si>
  <si>
    <t>Pubblicità obbligatoria</t>
  </si>
  <si>
    <t>CA.04.41.02.01</t>
  </si>
  <si>
    <t>ONERI SERVIZI COMMERCIALI</t>
  </si>
  <si>
    <t>CA.04.41.02</t>
  </si>
  <si>
    <t>Manutenzione ordinaria aree verdi</t>
  </si>
  <si>
    <t>CA.04.41.01.08</t>
  </si>
  <si>
    <t>Manutenzione ordinaria e riparazione impianti</t>
  </si>
  <si>
    <t>CA.04.41.01.07</t>
  </si>
  <si>
    <t>Altre manutenzioni di immobili</t>
  </si>
  <si>
    <t>CA.04.41.01.06</t>
  </si>
  <si>
    <t>Manutenzione software</t>
  </si>
  <si>
    <t>CA.04.41.01.05</t>
  </si>
  <si>
    <t>Altre spese di manutenzione ordinaria e riparazioni</t>
  </si>
  <si>
    <t>CA.04.41.01.04</t>
  </si>
  <si>
    <t>Manutenzione automezzi</t>
  </si>
  <si>
    <t>CA.04.41.01.03</t>
  </si>
  <si>
    <t>Manutenzione ordinaria e riparazioni di apparecchiature</t>
  </si>
  <si>
    <t>CA.04.41.01.02</t>
  </si>
  <si>
    <t>Manutenzione ordinaria di immobili</t>
  </si>
  <si>
    <t>CA.04.41.01.01</t>
  </si>
  <si>
    <t>ONERI SERVIZI MANUTENZIONI E RIPARAZIONI</t>
  </si>
  <si>
    <t>CA.04.41.01</t>
  </si>
  <si>
    <t>ONERI PER ACQUISTO SERVIZI</t>
  </si>
  <si>
    <t>CA.04.41</t>
  </si>
  <si>
    <t>Altri materiali</t>
  </si>
  <si>
    <t>CA.04.40.06.01</t>
  </si>
  <si>
    <t>ONERI PER ACQUISTO ALTRI MATERIALI</t>
  </si>
  <si>
    <t>CA.04.40.06</t>
  </si>
  <si>
    <t>Sconti abbuoni e premi su acquisti</t>
  </si>
  <si>
    <t>CA.04.40.05.02</t>
  </si>
  <si>
    <t>Resi su acquisti</t>
  </si>
  <si>
    <t>CA.04.40.05.01</t>
  </si>
  <si>
    <t>RETTIFICHE ONERI ACQUISTO MERCI</t>
  </si>
  <si>
    <t>CA.04.40.05</t>
  </si>
  <si>
    <t>Acquisto software per PC (spesati nell'anno)</t>
  </si>
  <si>
    <t>CA.04.40.04.02</t>
  </si>
  <si>
    <t>Acquisto beni strumentali (&lt; 516€)</t>
  </si>
  <si>
    <t>CA.04.40.04.01</t>
  </si>
  <si>
    <t>ACQUISTO ATTREZZATURE (&lt; 516€)</t>
  </si>
  <si>
    <t>CA.04.40.04</t>
  </si>
  <si>
    <t>Estratti e reprints articoli scientifici</t>
  </si>
  <si>
    <t>CA.04.40.03.01.05</t>
  </si>
  <si>
    <t>Riviste biblioteca</t>
  </si>
  <si>
    <t>CA.04.40.03.01.04</t>
  </si>
  <si>
    <t>Acquisto banche dati on line e su Cd Rom</t>
  </si>
  <si>
    <t>CA.04.40.03.01.03</t>
  </si>
  <si>
    <t>Riviste biblioteca formato elettronico</t>
  </si>
  <si>
    <t>CA.04.40.03.01.02</t>
  </si>
  <si>
    <t>Libri, riviste e giornali (spesati nell'anno)</t>
  </si>
  <si>
    <t>CA.04.40.03.01.01</t>
  </si>
  <si>
    <t>Acquisto libri, riviste e giornali</t>
  </si>
  <si>
    <t>CA.04.40.03.01</t>
  </si>
  <si>
    <t>ACQUISTO LIBRI, RIVISTE E GIORNALI</t>
  </si>
  <si>
    <t>CA.04.40.03</t>
  </si>
  <si>
    <t>Materie prime</t>
  </si>
  <si>
    <t>CA.04.40.02.01</t>
  </si>
  <si>
    <t>ACQUISTO MATERIE PRIME</t>
  </si>
  <si>
    <t>CA.04.40.02</t>
  </si>
  <si>
    <t>Materiali di consumo per laboratori</t>
  </si>
  <si>
    <t>CA.04.40.01.02</t>
  </si>
  <si>
    <t>Cancelleria e altri materiali di consumo</t>
  </si>
  <si>
    <t>CA.04.40.01.01</t>
  </si>
  <si>
    <t>ACQUISTO MATERIALI DI CONSUMO</t>
  </si>
  <si>
    <t>CA.04.40.01</t>
  </si>
  <si>
    <t>ONERI PER MATERIALI DI CONSUMO, MATERIE PRIME  E ACQUISTO LIBRI E RIVISTE</t>
  </si>
  <si>
    <t>CA.04.40</t>
  </si>
  <si>
    <t>ONERI</t>
  </si>
  <si>
    <t>CA.04</t>
  </si>
  <si>
    <t>CA.05.50.14.19</t>
  </si>
  <si>
    <t>Utilizzo di riserve di Patrimonio Netto derivanti dalla contabilità economico-patrimoniale</t>
  </si>
  <si>
    <t>CA.08.80.02.30</t>
  </si>
  <si>
    <t>CA.08.80.02.31</t>
  </si>
  <si>
    <t>Proventi interni per trasferimento fondi pagamento docenze</t>
  </si>
  <si>
    <t>Proventi interni per spese di funzionamento corsi di dottorato di ricerca</t>
  </si>
  <si>
    <t>TOTALE DIPARTIMENTI</t>
  </si>
  <si>
    <t>CA.05.50.02.18</t>
  </si>
  <si>
    <t>COFINANZIAMENTO MIUR PER PROGRAMMA COMUNITARIO LLP/ERASMUS</t>
  </si>
  <si>
    <t>CA.04.42.03</t>
  </si>
  <si>
    <t>CA.04.42.03.01</t>
  </si>
  <si>
    <t>CA.04.44.04.04</t>
  </si>
  <si>
    <t xml:space="preserve">Ammortamento Marchi </t>
  </si>
  <si>
    <t>CA.04.46.01.29</t>
  </si>
  <si>
    <t>Accantonamento tfr collaboratori ed esperti linguistici</t>
  </si>
  <si>
    <t>CA.04.46.03.10</t>
  </si>
  <si>
    <t>Utilizzo valori bollati</t>
  </si>
  <si>
    <t>CA.07.70.02.31</t>
  </si>
  <si>
    <t>Oneri interni per spese di funzionamento dottorati di ricerca</t>
  </si>
  <si>
    <t>CA.04.43.18.20</t>
  </si>
  <si>
    <t>MISSIONI PER LA FORMAZIONE DEL PERSONALE IN APPLICAZIONE DEL REG. UE 216/679 IN MATERIA DI PROTEZIONE DEI DATI PERSONALI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</si>
</sst>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([$€]* #,##0.00_);_([$€]* \(#,##0.00\);_([$€]* &quot;-&quot;??_);_(@_)"/>
  </numFmts>
  <fonts count="10">
    <font>
      <sz val="10"/>
      <name val="Arial"/>
    </font>
    <font>
      <sz val="10"/>
      <name val="Arial"/>
      <family val="2"/>
    </font>
    <font>
      <sz val="10"/>
      <name val="SansSerif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SansSerif"/>
    </font>
    <font>
      <sz val="9"/>
      <name val="SansSerif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66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 applyNumberFormat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 applyNumberFormat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164" fontId="9" fillId="0" borderId="0" applyFont="0" applyFill="0" applyBorder="0" applyAlignment="0" applyProtection="0"/>
  </cellStyleXfs>
  <cellXfs count="103">
    <xf numFmtId="0" fontId="0" fillId="0" borderId="0" xfId="0"/>
    <xf numFmtId="0" fontId="5" fillId="4" borderId="2" xfId="0" applyNumberFormat="1" applyFont="1" applyFill="1" applyBorder="1" applyAlignment="1" applyProtection="1">
      <alignment horizontal="left" vertical="center" wrapText="1"/>
    </xf>
    <xf numFmtId="44" fontId="4" fillId="0" borderId="4" xfId="0" applyNumberFormat="1" applyFont="1" applyFill="1" applyBorder="1" applyAlignment="1">
      <alignment vertical="center"/>
    </xf>
    <xf numFmtId="0" fontId="2" fillId="6" borderId="2" xfId="0" applyNumberFormat="1" applyFont="1" applyFill="1" applyBorder="1" applyAlignment="1" applyProtection="1">
      <alignment horizontal="left" vertical="center" wrapText="1"/>
    </xf>
    <xf numFmtId="0" fontId="2" fillId="4" borderId="2" xfId="0" applyNumberFormat="1" applyFont="1" applyFill="1" applyBorder="1" applyAlignment="1" applyProtection="1">
      <alignment horizontal="left" vertical="center" wrapText="1"/>
    </xf>
    <xf numFmtId="0" fontId="2" fillId="3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0" fontId="7" fillId="6" borderId="2" xfId="0" applyNumberFormat="1" applyFont="1" applyFill="1" applyBorder="1" applyAlignment="1" applyProtection="1">
      <alignment horizontal="left" vertical="center" wrapText="1"/>
    </xf>
    <xf numFmtId="0" fontId="2" fillId="3" borderId="2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1" fillId="0" borderId="2" xfId="0" applyNumberFormat="1" applyFont="1" applyFill="1" applyBorder="1" applyAlignment="1">
      <alignment vertical="center"/>
    </xf>
    <xf numFmtId="44" fontId="1" fillId="0" borderId="2" xfId="0" applyNumberFormat="1" applyFont="1" applyFill="1" applyBorder="1" applyAlignment="1"/>
    <xf numFmtId="44" fontId="1" fillId="3" borderId="2" xfId="0" applyNumberFormat="1" applyFont="1" applyFill="1" applyBorder="1" applyAlignment="1"/>
    <xf numFmtId="44" fontId="1" fillId="3" borderId="2" xfId="0" applyNumberFormat="1" applyFont="1" applyFill="1" applyBorder="1" applyAlignment="1">
      <alignment vertical="center"/>
    </xf>
    <xf numFmtId="0" fontId="1" fillId="3" borderId="2" xfId="0" applyNumberFormat="1" applyFont="1" applyFill="1" applyBorder="1" applyAlignment="1">
      <alignment vertical="center"/>
    </xf>
    <xf numFmtId="44" fontId="1" fillId="4" borderId="2" xfId="0" applyNumberFormat="1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vertical="center"/>
    </xf>
    <xf numFmtId="44" fontId="1" fillId="0" borderId="2" xfId="0" applyNumberFormat="1" applyFont="1" applyFill="1" applyBorder="1" applyAlignment="1">
      <alignment vertical="center"/>
    </xf>
    <xf numFmtId="0" fontId="1" fillId="6" borderId="2" xfId="0" applyNumberFormat="1" applyFont="1" applyFill="1" applyBorder="1" applyAlignment="1">
      <alignment vertical="center"/>
    </xf>
    <xf numFmtId="44" fontId="1" fillId="2" borderId="2" xfId="0" applyNumberFormat="1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44" fontId="1" fillId="0" borderId="5" xfId="0" applyNumberFormat="1" applyFont="1" applyFill="1" applyBorder="1" applyAlignment="1">
      <alignment vertical="center"/>
    </xf>
    <xf numFmtId="0" fontId="2" fillId="2" borderId="1" xfId="4" applyNumberFormat="1" applyFont="1" applyFill="1" applyBorder="1" applyAlignment="1" applyProtection="1">
      <alignment horizontal="left" vertical="top" wrapText="1"/>
    </xf>
    <xf numFmtId="44" fontId="4" fillId="2" borderId="2" xfId="4" applyNumberFormat="1" applyFont="1" applyFill="1" applyBorder="1" applyAlignment="1" applyProtection="1">
      <alignment horizontal="center" vertical="center" wrapText="1"/>
    </xf>
    <xf numFmtId="0" fontId="1" fillId="0" borderId="0" xfId="4" applyNumberFormat="1" applyFont="1" applyFill="1" applyBorder="1" applyAlignment="1"/>
    <xf numFmtId="0" fontId="2" fillId="0" borderId="0" xfId="4" applyNumberFormat="1" applyFont="1" applyFill="1" applyBorder="1" applyAlignment="1" applyProtection="1">
      <alignment horizontal="left" vertical="top" wrapText="1"/>
    </xf>
    <xf numFmtId="44" fontId="1" fillId="0" borderId="2" xfId="4" applyNumberFormat="1" applyFont="1" applyFill="1" applyBorder="1" applyAlignment="1">
      <alignment vertical="center"/>
    </xf>
    <xf numFmtId="0" fontId="2" fillId="3" borderId="0" xfId="4" applyNumberFormat="1" applyFont="1" applyFill="1" applyBorder="1" applyAlignment="1" applyProtection="1">
      <alignment horizontal="left" vertical="top" wrapText="1"/>
    </xf>
    <xf numFmtId="0" fontId="1" fillId="3" borderId="0" xfId="4" applyNumberFormat="1" applyFont="1" applyFill="1" applyBorder="1" applyAlignment="1"/>
    <xf numFmtId="0" fontId="2" fillId="3" borderId="1" xfId="4" applyNumberFormat="1" applyFont="1" applyFill="1" applyBorder="1" applyAlignment="1" applyProtection="1">
      <alignment horizontal="left" vertical="top" wrapText="1"/>
    </xf>
    <xf numFmtId="0" fontId="2" fillId="4" borderId="1" xfId="4" applyNumberFormat="1" applyFont="1" applyFill="1" applyBorder="1" applyAlignment="1" applyProtection="1">
      <alignment horizontal="left" vertical="top" wrapText="1"/>
    </xf>
    <xf numFmtId="0" fontId="5" fillId="4" borderId="2" xfId="4" applyNumberFormat="1" applyFont="1" applyFill="1" applyBorder="1" applyAlignment="1" applyProtection="1">
      <alignment horizontal="left" vertical="center" wrapText="1"/>
    </xf>
    <xf numFmtId="0" fontId="1" fillId="4" borderId="0" xfId="4" applyNumberFormat="1" applyFont="1" applyFill="1" applyBorder="1" applyAlignment="1"/>
    <xf numFmtId="44" fontId="1" fillId="5" borderId="2" xfId="4" applyNumberFormat="1" applyFont="1" applyFill="1" applyBorder="1" applyAlignment="1">
      <alignment vertical="center"/>
    </xf>
    <xf numFmtId="44" fontId="1" fillId="0" borderId="0" xfId="4" applyNumberFormat="1" applyFont="1" applyFill="1" applyBorder="1" applyAlignment="1"/>
    <xf numFmtId="44" fontId="1" fillId="0" borderId="3" xfId="4" applyNumberFormat="1" applyFont="1" applyFill="1" applyBorder="1" applyAlignment="1">
      <alignment vertical="center"/>
    </xf>
    <xf numFmtId="0" fontId="6" fillId="2" borderId="1" xfId="4" applyNumberFormat="1" applyFont="1" applyFill="1" applyBorder="1" applyAlignment="1" applyProtection="1">
      <alignment horizontal="left" vertical="top" wrapText="1"/>
    </xf>
    <xf numFmtId="44" fontId="4" fillId="0" borderId="4" xfId="4" applyNumberFormat="1" applyFont="1" applyFill="1" applyBorder="1" applyAlignment="1">
      <alignment vertical="center"/>
    </xf>
    <xf numFmtId="0" fontId="4" fillId="0" borderId="0" xfId="4" applyNumberFormat="1" applyFont="1" applyFill="1" applyBorder="1" applyAlignment="1"/>
    <xf numFmtId="44" fontId="1" fillId="0" borderId="0" xfId="4" applyNumberFormat="1" applyFont="1" applyFill="1" applyBorder="1" applyAlignment="1">
      <alignment vertical="center"/>
    </xf>
    <xf numFmtId="44" fontId="1" fillId="4" borderId="0" xfId="4" applyNumberFormat="1" applyFont="1" applyFill="1" applyBorder="1" applyAlignment="1"/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/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1" fillId="3" borderId="2" xfId="0" applyNumberFormat="1" applyFont="1" applyFill="1" applyBorder="1" applyAlignment="1"/>
    <xf numFmtId="0" fontId="5" fillId="3" borderId="2" xfId="0" applyNumberFormat="1" applyFont="1" applyFill="1" applyBorder="1" applyAlignment="1" applyProtection="1">
      <alignment horizontal="left" vertical="center" wrapText="1"/>
    </xf>
    <xf numFmtId="0" fontId="3" fillId="2" borderId="2" xfId="4" applyNumberFormat="1" applyFont="1" applyFill="1" applyBorder="1" applyAlignment="1" applyProtection="1">
      <alignment horizontal="center" vertical="center" wrapText="1"/>
    </xf>
    <xf numFmtId="0" fontId="1" fillId="2" borderId="2" xfId="4" applyNumberFormat="1" applyFont="1" applyFill="1" applyBorder="1" applyAlignment="1"/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left" vertical="center" wrapText="1"/>
    </xf>
    <xf numFmtId="0" fontId="5" fillId="4" borderId="2" xfId="4" applyNumberFormat="1" applyFont="1" applyFill="1" applyBorder="1" applyAlignment="1" applyProtection="1">
      <alignment horizontal="center" vertical="center" wrapText="1"/>
    </xf>
    <xf numFmtId="0" fontId="5" fillId="2" borderId="2" xfId="4" applyNumberFormat="1" applyFont="1" applyFill="1" applyBorder="1" applyAlignment="1" applyProtection="1">
      <alignment horizontal="center" vertical="center" wrapText="1"/>
    </xf>
    <xf numFmtId="0" fontId="5" fillId="2" borderId="2" xfId="4" applyNumberFormat="1" applyFont="1" applyFill="1" applyBorder="1" applyAlignment="1" applyProtection="1">
      <alignment horizontal="left" vertical="center" wrapText="1"/>
    </xf>
    <xf numFmtId="0" fontId="5" fillId="3" borderId="2" xfId="4" applyNumberFormat="1" applyFont="1" applyFill="1" applyBorder="1" applyAlignment="1" applyProtection="1">
      <alignment horizontal="center" vertical="center" wrapText="1"/>
    </xf>
    <xf numFmtId="0" fontId="1" fillId="3" borderId="2" xfId="4" applyNumberFormat="1" applyFont="1" applyFill="1" applyBorder="1" applyAlignment="1"/>
    <xf numFmtId="0" fontId="5" fillId="3" borderId="2" xfId="4" applyNumberFormat="1" applyFont="1" applyFill="1" applyBorder="1" applyAlignment="1" applyProtection="1">
      <alignment horizontal="left" vertical="center" wrapText="1"/>
    </xf>
    <xf numFmtId="0" fontId="3" fillId="2" borderId="2" xfId="4" applyNumberFormat="1" applyFont="1" applyFill="1" applyBorder="1" applyAlignment="1" applyProtection="1">
      <alignment horizontal="left" vertical="center" wrapText="1"/>
    </xf>
    <xf numFmtId="0" fontId="5" fillId="2" borderId="1" xfId="4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Alignment="1" applyProtection="1">
      <alignment horizontal="center" vertical="top" wrapText="1"/>
    </xf>
    <xf numFmtId="0" fontId="1" fillId="0" borderId="0" xfId="4" applyNumberFormat="1" applyFont="1" applyFill="1" applyBorder="1" applyAlignment="1">
      <alignment horizontal="center"/>
    </xf>
    <xf numFmtId="44" fontId="1" fillId="7" borderId="2" xfId="4" applyNumberFormat="1" applyFont="1" applyFill="1" applyBorder="1" applyAlignment="1">
      <alignment vertical="center"/>
    </xf>
    <xf numFmtId="0" fontId="5" fillId="2" borderId="2" xfId="4" applyNumberFormat="1" applyFont="1" applyFill="1" applyBorder="1" applyAlignment="1" applyProtection="1">
      <alignment horizontal="left" vertical="center" wrapText="1"/>
    </xf>
    <xf numFmtId="0" fontId="5" fillId="2" borderId="2" xfId="4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3" fillId="2" borderId="2" xfId="4" applyNumberFormat="1" applyFont="1" applyFill="1" applyBorder="1" applyAlignment="1" applyProtection="1">
      <alignment horizontal="center" vertical="center" wrapText="1"/>
    </xf>
    <xf numFmtId="0" fontId="1" fillId="2" borderId="2" xfId="4" applyNumberFormat="1" applyFont="1" applyFill="1" applyBorder="1" applyAlignment="1"/>
    <xf numFmtId="0" fontId="5" fillId="0" borderId="2" xfId="4" applyNumberFormat="1" applyFont="1" applyFill="1" applyBorder="1" applyAlignment="1" applyProtection="1">
      <alignment horizontal="left" vertical="center" wrapText="1"/>
    </xf>
    <xf numFmtId="0" fontId="1" fillId="0" borderId="2" xfId="4" applyNumberFormat="1" applyFont="1" applyFill="1" applyBorder="1" applyAlignment="1"/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5" borderId="2" xfId="4" applyNumberFormat="1" applyFont="1" applyFill="1" applyBorder="1" applyAlignment="1" applyProtection="1">
      <alignment horizontal="left" vertical="center" wrapText="1"/>
    </xf>
    <xf numFmtId="0" fontId="1" fillId="4" borderId="2" xfId="4" applyNumberFormat="1" applyFont="1" applyFill="1" applyBorder="1" applyAlignment="1"/>
    <xf numFmtId="0" fontId="5" fillId="4" borderId="2" xfId="4" applyNumberFormat="1" applyFont="1" applyFill="1" applyBorder="1" applyAlignment="1" applyProtection="1">
      <alignment horizontal="center" vertical="center" wrapText="1"/>
    </xf>
    <xf numFmtId="0" fontId="5" fillId="2" borderId="2" xfId="4" applyNumberFormat="1" applyFont="1" applyFill="1" applyBorder="1" applyAlignment="1" applyProtection="1">
      <alignment horizontal="left" vertical="center" wrapText="1"/>
    </xf>
    <xf numFmtId="0" fontId="5" fillId="2" borderId="2" xfId="4" applyNumberFormat="1" applyFont="1" applyFill="1" applyBorder="1" applyAlignment="1" applyProtection="1">
      <alignment horizontal="center" vertical="center" wrapText="1"/>
    </xf>
    <xf numFmtId="0" fontId="5" fillId="3" borderId="2" xfId="4" applyNumberFormat="1" applyFont="1" applyFill="1" applyBorder="1" applyAlignment="1" applyProtection="1">
      <alignment horizontal="left" vertical="center" wrapText="1"/>
    </xf>
    <xf numFmtId="0" fontId="1" fillId="3" borderId="2" xfId="4" applyNumberFormat="1" applyFont="1" applyFill="1" applyBorder="1" applyAlignment="1"/>
    <xf numFmtId="0" fontId="5" fillId="3" borderId="2" xfId="4" applyNumberFormat="1" applyFont="1" applyFill="1" applyBorder="1" applyAlignment="1" applyProtection="1">
      <alignment horizontal="center" vertical="center" wrapText="1"/>
    </xf>
    <xf numFmtId="0" fontId="1" fillId="5" borderId="2" xfId="4" applyNumberFormat="1" applyFont="1" applyFill="1" applyBorder="1" applyAlignment="1"/>
    <xf numFmtId="0" fontId="5" fillId="2" borderId="1" xfId="4" applyNumberFormat="1" applyFont="1" applyFill="1" applyBorder="1" applyAlignment="1" applyProtection="1">
      <alignment horizontal="left" vertical="center" wrapText="1"/>
    </xf>
    <xf numFmtId="0" fontId="0" fillId="0" borderId="7" xfId="0" applyBorder="1" applyAlignment="1"/>
    <xf numFmtId="0" fontId="0" fillId="0" borderId="6" xfId="0" applyBorder="1" applyAlignment="1"/>
    <xf numFmtId="0" fontId="3" fillId="2" borderId="2" xfId="4" applyNumberFormat="1" applyFont="1" applyFill="1" applyBorder="1" applyAlignment="1" applyProtection="1">
      <alignment horizontal="left" vertical="center" wrapText="1"/>
    </xf>
    <xf numFmtId="0" fontId="4" fillId="2" borderId="2" xfId="4" applyNumberFormat="1" applyFont="1" applyFill="1" applyBorder="1" applyAlignment="1"/>
    <xf numFmtId="0" fontId="4" fillId="0" borderId="2" xfId="0" applyNumberFormat="1" applyFont="1" applyFill="1" applyBorder="1" applyAlignment="1">
      <alignment vertical="center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5" fillId="5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</cellXfs>
  <cellStyles count="6">
    <cellStyle name="Euro" xfId="1"/>
    <cellStyle name="Euro 2" xfId="3"/>
    <cellStyle name="Euro 3" xfId="5"/>
    <cellStyle name="Normale" xfId="0" builtinId="0"/>
    <cellStyle name="Normale 2" xfId="2"/>
    <cellStyle name="Normale 3" xfId="4"/>
  </cellStyles>
  <dxfs count="0"/>
  <tableStyles count="0" defaultTableStyle="TableStyleMedium2" defaultPivotStyle="PivotStyleLight16"/>
  <colors>
    <mruColors>
      <color rgb="FF3399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70C0"/>
  </sheetPr>
  <dimension ref="A1:R222"/>
  <sheetViews>
    <sheetView tabSelected="1" topLeftCell="B64" workbookViewId="0">
      <selection activeCell="P119" sqref="P119"/>
    </sheetView>
  </sheetViews>
  <sheetFormatPr defaultColWidth="9.109375" defaultRowHeight="24.9" customHeight="1"/>
  <cols>
    <col min="1" max="1" width="0" style="27" hidden="1" customWidth="1"/>
    <col min="2" max="2" width="9.109375" style="67"/>
    <col min="3" max="3" width="14.109375" style="27" customWidth="1"/>
    <col min="4" max="6" width="9.109375" style="27"/>
    <col min="7" max="7" width="14.5546875" style="27" bestFit="1" customWidth="1"/>
    <col min="8" max="10" width="9.109375" style="27"/>
    <col min="11" max="11" width="10.6640625" style="27" customWidth="1"/>
    <col min="12" max="14" width="0" style="27" hidden="1" customWidth="1"/>
    <col min="15" max="15" width="8.33203125" style="27" hidden="1" customWidth="1"/>
    <col min="16" max="16" width="17.5546875" style="42" customWidth="1"/>
    <col min="17" max="17" width="9.109375" style="27"/>
    <col min="18" max="18" width="13.109375" style="27" bestFit="1" customWidth="1"/>
    <col min="19" max="250" width="9.109375" style="27"/>
    <col min="251" max="251" width="0" style="27" hidden="1" customWidth="1"/>
    <col min="252" max="252" width="8.5546875" style="27" customWidth="1"/>
    <col min="253" max="253" width="0.109375" style="27" customWidth="1"/>
    <col min="254" max="254" width="16.5546875" style="27" customWidth="1"/>
    <col min="255" max="257" width="9.109375" style="27"/>
    <col min="258" max="258" width="14.5546875" style="27" bestFit="1" customWidth="1"/>
    <col min="259" max="262" width="9.109375" style="27"/>
    <col min="263" max="266" width="0" style="27" hidden="1" customWidth="1"/>
    <col min="267" max="267" width="16.44140625" style="27" bestFit="1" customWidth="1"/>
    <col min="268" max="272" width="14.5546875" style="27" bestFit="1" customWidth="1"/>
    <col min="273" max="273" width="9.109375" style="27"/>
    <col min="274" max="274" width="13.109375" style="27" bestFit="1" customWidth="1"/>
    <col min="275" max="506" width="9.109375" style="27"/>
    <col min="507" max="507" width="0" style="27" hidden="1" customWidth="1"/>
    <col min="508" max="508" width="8.5546875" style="27" customWidth="1"/>
    <col min="509" max="509" width="0.109375" style="27" customWidth="1"/>
    <col min="510" max="510" width="16.5546875" style="27" customWidth="1"/>
    <col min="511" max="513" width="9.109375" style="27"/>
    <col min="514" max="514" width="14.5546875" style="27" bestFit="1" customWidth="1"/>
    <col min="515" max="518" width="9.109375" style="27"/>
    <col min="519" max="522" width="0" style="27" hidden="1" customWidth="1"/>
    <col min="523" max="523" width="16.44140625" style="27" bestFit="1" customWidth="1"/>
    <col min="524" max="528" width="14.5546875" style="27" bestFit="1" customWidth="1"/>
    <col min="529" max="529" width="9.109375" style="27"/>
    <col min="530" max="530" width="13.109375" style="27" bestFit="1" customWidth="1"/>
    <col min="531" max="762" width="9.109375" style="27"/>
    <col min="763" max="763" width="0" style="27" hidden="1" customWidth="1"/>
    <col min="764" max="764" width="8.5546875" style="27" customWidth="1"/>
    <col min="765" max="765" width="0.109375" style="27" customWidth="1"/>
    <col min="766" max="766" width="16.5546875" style="27" customWidth="1"/>
    <col min="767" max="769" width="9.109375" style="27"/>
    <col min="770" max="770" width="14.5546875" style="27" bestFit="1" customWidth="1"/>
    <col min="771" max="774" width="9.109375" style="27"/>
    <col min="775" max="778" width="0" style="27" hidden="1" customWidth="1"/>
    <col min="779" max="779" width="16.44140625" style="27" bestFit="1" customWidth="1"/>
    <col min="780" max="784" width="14.5546875" style="27" bestFit="1" customWidth="1"/>
    <col min="785" max="785" width="9.109375" style="27"/>
    <col min="786" max="786" width="13.109375" style="27" bestFit="1" customWidth="1"/>
    <col min="787" max="1018" width="9.109375" style="27"/>
    <col min="1019" max="1019" width="0" style="27" hidden="1" customWidth="1"/>
    <col min="1020" max="1020" width="8.5546875" style="27" customWidth="1"/>
    <col min="1021" max="1021" width="0.109375" style="27" customWidth="1"/>
    <col min="1022" max="1022" width="16.5546875" style="27" customWidth="1"/>
    <col min="1023" max="1025" width="9.109375" style="27"/>
    <col min="1026" max="1026" width="14.5546875" style="27" bestFit="1" customWidth="1"/>
    <col min="1027" max="1030" width="9.109375" style="27"/>
    <col min="1031" max="1034" width="0" style="27" hidden="1" customWidth="1"/>
    <col min="1035" max="1035" width="16.44140625" style="27" bestFit="1" customWidth="1"/>
    <col min="1036" max="1040" width="14.5546875" style="27" bestFit="1" customWidth="1"/>
    <col min="1041" max="1041" width="9.109375" style="27"/>
    <col min="1042" max="1042" width="13.109375" style="27" bestFit="1" customWidth="1"/>
    <col min="1043" max="1274" width="9.109375" style="27"/>
    <col min="1275" max="1275" width="0" style="27" hidden="1" customWidth="1"/>
    <col min="1276" max="1276" width="8.5546875" style="27" customWidth="1"/>
    <col min="1277" max="1277" width="0.109375" style="27" customWidth="1"/>
    <col min="1278" max="1278" width="16.5546875" style="27" customWidth="1"/>
    <col min="1279" max="1281" width="9.109375" style="27"/>
    <col min="1282" max="1282" width="14.5546875" style="27" bestFit="1" customWidth="1"/>
    <col min="1283" max="1286" width="9.109375" style="27"/>
    <col min="1287" max="1290" width="0" style="27" hidden="1" customWidth="1"/>
    <col min="1291" max="1291" width="16.44140625" style="27" bestFit="1" customWidth="1"/>
    <col min="1292" max="1296" width="14.5546875" style="27" bestFit="1" customWidth="1"/>
    <col min="1297" max="1297" width="9.109375" style="27"/>
    <col min="1298" max="1298" width="13.109375" style="27" bestFit="1" customWidth="1"/>
    <col min="1299" max="1530" width="9.109375" style="27"/>
    <col min="1531" max="1531" width="0" style="27" hidden="1" customWidth="1"/>
    <col min="1532" max="1532" width="8.5546875" style="27" customWidth="1"/>
    <col min="1533" max="1533" width="0.109375" style="27" customWidth="1"/>
    <col min="1534" max="1534" width="16.5546875" style="27" customWidth="1"/>
    <col min="1535" max="1537" width="9.109375" style="27"/>
    <col min="1538" max="1538" width="14.5546875" style="27" bestFit="1" customWidth="1"/>
    <col min="1539" max="1542" width="9.109375" style="27"/>
    <col min="1543" max="1546" width="0" style="27" hidden="1" customWidth="1"/>
    <col min="1547" max="1547" width="16.44140625" style="27" bestFit="1" customWidth="1"/>
    <col min="1548" max="1552" width="14.5546875" style="27" bestFit="1" customWidth="1"/>
    <col min="1553" max="1553" width="9.109375" style="27"/>
    <col min="1554" max="1554" width="13.109375" style="27" bestFit="1" customWidth="1"/>
    <col min="1555" max="1786" width="9.109375" style="27"/>
    <col min="1787" max="1787" width="0" style="27" hidden="1" customWidth="1"/>
    <col min="1788" max="1788" width="8.5546875" style="27" customWidth="1"/>
    <col min="1789" max="1789" width="0.109375" style="27" customWidth="1"/>
    <col min="1790" max="1790" width="16.5546875" style="27" customWidth="1"/>
    <col min="1791" max="1793" width="9.109375" style="27"/>
    <col min="1794" max="1794" width="14.5546875" style="27" bestFit="1" customWidth="1"/>
    <col min="1795" max="1798" width="9.109375" style="27"/>
    <col min="1799" max="1802" width="0" style="27" hidden="1" customWidth="1"/>
    <col min="1803" max="1803" width="16.44140625" style="27" bestFit="1" customWidth="1"/>
    <col min="1804" max="1808" width="14.5546875" style="27" bestFit="1" customWidth="1"/>
    <col min="1809" max="1809" width="9.109375" style="27"/>
    <col min="1810" max="1810" width="13.109375" style="27" bestFit="1" customWidth="1"/>
    <col min="1811" max="2042" width="9.109375" style="27"/>
    <col min="2043" max="2043" width="0" style="27" hidden="1" customWidth="1"/>
    <col min="2044" max="2044" width="8.5546875" style="27" customWidth="1"/>
    <col min="2045" max="2045" width="0.109375" style="27" customWidth="1"/>
    <col min="2046" max="2046" width="16.5546875" style="27" customWidth="1"/>
    <col min="2047" max="2049" width="9.109375" style="27"/>
    <col min="2050" max="2050" width="14.5546875" style="27" bestFit="1" customWidth="1"/>
    <col min="2051" max="2054" width="9.109375" style="27"/>
    <col min="2055" max="2058" width="0" style="27" hidden="1" customWidth="1"/>
    <col min="2059" max="2059" width="16.44140625" style="27" bestFit="1" customWidth="1"/>
    <col min="2060" max="2064" width="14.5546875" style="27" bestFit="1" customWidth="1"/>
    <col min="2065" max="2065" width="9.109375" style="27"/>
    <col min="2066" max="2066" width="13.109375" style="27" bestFit="1" customWidth="1"/>
    <col min="2067" max="2298" width="9.109375" style="27"/>
    <col min="2299" max="2299" width="0" style="27" hidden="1" customWidth="1"/>
    <col min="2300" max="2300" width="8.5546875" style="27" customWidth="1"/>
    <col min="2301" max="2301" width="0.109375" style="27" customWidth="1"/>
    <col min="2302" max="2302" width="16.5546875" style="27" customWidth="1"/>
    <col min="2303" max="2305" width="9.109375" style="27"/>
    <col min="2306" max="2306" width="14.5546875" style="27" bestFit="1" customWidth="1"/>
    <col min="2307" max="2310" width="9.109375" style="27"/>
    <col min="2311" max="2314" width="0" style="27" hidden="1" customWidth="1"/>
    <col min="2315" max="2315" width="16.44140625" style="27" bestFit="1" customWidth="1"/>
    <col min="2316" max="2320" width="14.5546875" style="27" bestFit="1" customWidth="1"/>
    <col min="2321" max="2321" width="9.109375" style="27"/>
    <col min="2322" max="2322" width="13.109375" style="27" bestFit="1" customWidth="1"/>
    <col min="2323" max="2554" width="9.109375" style="27"/>
    <col min="2555" max="2555" width="0" style="27" hidden="1" customWidth="1"/>
    <col min="2556" max="2556" width="8.5546875" style="27" customWidth="1"/>
    <col min="2557" max="2557" width="0.109375" style="27" customWidth="1"/>
    <col min="2558" max="2558" width="16.5546875" style="27" customWidth="1"/>
    <col min="2559" max="2561" width="9.109375" style="27"/>
    <col min="2562" max="2562" width="14.5546875" style="27" bestFit="1" customWidth="1"/>
    <col min="2563" max="2566" width="9.109375" style="27"/>
    <col min="2567" max="2570" width="0" style="27" hidden="1" customWidth="1"/>
    <col min="2571" max="2571" width="16.44140625" style="27" bestFit="1" customWidth="1"/>
    <col min="2572" max="2576" width="14.5546875" style="27" bestFit="1" customWidth="1"/>
    <col min="2577" max="2577" width="9.109375" style="27"/>
    <col min="2578" max="2578" width="13.109375" style="27" bestFit="1" customWidth="1"/>
    <col min="2579" max="2810" width="9.109375" style="27"/>
    <col min="2811" max="2811" width="0" style="27" hidden="1" customWidth="1"/>
    <col min="2812" max="2812" width="8.5546875" style="27" customWidth="1"/>
    <col min="2813" max="2813" width="0.109375" style="27" customWidth="1"/>
    <col min="2814" max="2814" width="16.5546875" style="27" customWidth="1"/>
    <col min="2815" max="2817" width="9.109375" style="27"/>
    <col min="2818" max="2818" width="14.5546875" style="27" bestFit="1" customWidth="1"/>
    <col min="2819" max="2822" width="9.109375" style="27"/>
    <col min="2823" max="2826" width="0" style="27" hidden="1" customWidth="1"/>
    <col min="2827" max="2827" width="16.44140625" style="27" bestFit="1" customWidth="1"/>
    <col min="2828" max="2832" width="14.5546875" style="27" bestFit="1" customWidth="1"/>
    <col min="2833" max="2833" width="9.109375" style="27"/>
    <col min="2834" max="2834" width="13.109375" style="27" bestFit="1" customWidth="1"/>
    <col min="2835" max="3066" width="9.109375" style="27"/>
    <col min="3067" max="3067" width="0" style="27" hidden="1" customWidth="1"/>
    <col min="3068" max="3068" width="8.5546875" style="27" customWidth="1"/>
    <col min="3069" max="3069" width="0.109375" style="27" customWidth="1"/>
    <col min="3070" max="3070" width="16.5546875" style="27" customWidth="1"/>
    <col min="3071" max="3073" width="9.109375" style="27"/>
    <col min="3074" max="3074" width="14.5546875" style="27" bestFit="1" customWidth="1"/>
    <col min="3075" max="3078" width="9.109375" style="27"/>
    <col min="3079" max="3082" width="0" style="27" hidden="1" customWidth="1"/>
    <col min="3083" max="3083" width="16.44140625" style="27" bestFit="1" customWidth="1"/>
    <col min="3084" max="3088" width="14.5546875" style="27" bestFit="1" customWidth="1"/>
    <col min="3089" max="3089" width="9.109375" style="27"/>
    <col min="3090" max="3090" width="13.109375" style="27" bestFit="1" customWidth="1"/>
    <col min="3091" max="3322" width="9.109375" style="27"/>
    <col min="3323" max="3323" width="0" style="27" hidden="1" customWidth="1"/>
    <col min="3324" max="3324" width="8.5546875" style="27" customWidth="1"/>
    <col min="3325" max="3325" width="0.109375" style="27" customWidth="1"/>
    <col min="3326" max="3326" width="16.5546875" style="27" customWidth="1"/>
    <col min="3327" max="3329" width="9.109375" style="27"/>
    <col min="3330" max="3330" width="14.5546875" style="27" bestFit="1" customWidth="1"/>
    <col min="3331" max="3334" width="9.109375" style="27"/>
    <col min="3335" max="3338" width="0" style="27" hidden="1" customWidth="1"/>
    <col min="3339" max="3339" width="16.44140625" style="27" bestFit="1" customWidth="1"/>
    <col min="3340" max="3344" width="14.5546875" style="27" bestFit="1" customWidth="1"/>
    <col min="3345" max="3345" width="9.109375" style="27"/>
    <col min="3346" max="3346" width="13.109375" style="27" bestFit="1" customWidth="1"/>
    <col min="3347" max="3578" width="9.109375" style="27"/>
    <col min="3579" max="3579" width="0" style="27" hidden="1" customWidth="1"/>
    <col min="3580" max="3580" width="8.5546875" style="27" customWidth="1"/>
    <col min="3581" max="3581" width="0.109375" style="27" customWidth="1"/>
    <col min="3582" max="3582" width="16.5546875" style="27" customWidth="1"/>
    <col min="3583" max="3585" width="9.109375" style="27"/>
    <col min="3586" max="3586" width="14.5546875" style="27" bestFit="1" customWidth="1"/>
    <col min="3587" max="3590" width="9.109375" style="27"/>
    <col min="3591" max="3594" width="0" style="27" hidden="1" customWidth="1"/>
    <col min="3595" max="3595" width="16.44140625" style="27" bestFit="1" customWidth="1"/>
    <col min="3596" max="3600" width="14.5546875" style="27" bestFit="1" customWidth="1"/>
    <col min="3601" max="3601" width="9.109375" style="27"/>
    <col min="3602" max="3602" width="13.109375" style="27" bestFit="1" customWidth="1"/>
    <col min="3603" max="3834" width="9.109375" style="27"/>
    <col min="3835" max="3835" width="0" style="27" hidden="1" customWidth="1"/>
    <col min="3836" max="3836" width="8.5546875" style="27" customWidth="1"/>
    <col min="3837" max="3837" width="0.109375" style="27" customWidth="1"/>
    <col min="3838" max="3838" width="16.5546875" style="27" customWidth="1"/>
    <col min="3839" max="3841" width="9.109375" style="27"/>
    <col min="3842" max="3842" width="14.5546875" style="27" bestFit="1" customWidth="1"/>
    <col min="3843" max="3846" width="9.109375" style="27"/>
    <col min="3847" max="3850" width="0" style="27" hidden="1" customWidth="1"/>
    <col min="3851" max="3851" width="16.44140625" style="27" bestFit="1" customWidth="1"/>
    <col min="3852" max="3856" width="14.5546875" style="27" bestFit="1" customWidth="1"/>
    <col min="3857" max="3857" width="9.109375" style="27"/>
    <col min="3858" max="3858" width="13.109375" style="27" bestFit="1" customWidth="1"/>
    <col min="3859" max="4090" width="9.109375" style="27"/>
    <col min="4091" max="4091" width="0" style="27" hidden="1" customWidth="1"/>
    <col min="4092" max="4092" width="8.5546875" style="27" customWidth="1"/>
    <col min="4093" max="4093" width="0.109375" style="27" customWidth="1"/>
    <col min="4094" max="4094" width="16.5546875" style="27" customWidth="1"/>
    <col min="4095" max="4097" width="9.109375" style="27"/>
    <col min="4098" max="4098" width="14.5546875" style="27" bestFit="1" customWidth="1"/>
    <col min="4099" max="4102" width="9.109375" style="27"/>
    <col min="4103" max="4106" width="0" style="27" hidden="1" customWidth="1"/>
    <col min="4107" max="4107" width="16.44140625" style="27" bestFit="1" customWidth="1"/>
    <col min="4108" max="4112" width="14.5546875" style="27" bestFit="1" customWidth="1"/>
    <col min="4113" max="4113" width="9.109375" style="27"/>
    <col min="4114" max="4114" width="13.109375" style="27" bestFit="1" customWidth="1"/>
    <col min="4115" max="4346" width="9.109375" style="27"/>
    <col min="4347" max="4347" width="0" style="27" hidden="1" customWidth="1"/>
    <col min="4348" max="4348" width="8.5546875" style="27" customWidth="1"/>
    <col min="4349" max="4349" width="0.109375" style="27" customWidth="1"/>
    <col min="4350" max="4350" width="16.5546875" style="27" customWidth="1"/>
    <col min="4351" max="4353" width="9.109375" style="27"/>
    <col min="4354" max="4354" width="14.5546875" style="27" bestFit="1" customWidth="1"/>
    <col min="4355" max="4358" width="9.109375" style="27"/>
    <col min="4359" max="4362" width="0" style="27" hidden="1" customWidth="1"/>
    <col min="4363" max="4363" width="16.44140625" style="27" bestFit="1" customWidth="1"/>
    <col min="4364" max="4368" width="14.5546875" style="27" bestFit="1" customWidth="1"/>
    <col min="4369" max="4369" width="9.109375" style="27"/>
    <col min="4370" max="4370" width="13.109375" style="27" bestFit="1" customWidth="1"/>
    <col min="4371" max="4602" width="9.109375" style="27"/>
    <col min="4603" max="4603" width="0" style="27" hidden="1" customWidth="1"/>
    <col min="4604" max="4604" width="8.5546875" style="27" customWidth="1"/>
    <col min="4605" max="4605" width="0.109375" style="27" customWidth="1"/>
    <col min="4606" max="4606" width="16.5546875" style="27" customWidth="1"/>
    <col min="4607" max="4609" width="9.109375" style="27"/>
    <col min="4610" max="4610" width="14.5546875" style="27" bestFit="1" customWidth="1"/>
    <col min="4611" max="4614" width="9.109375" style="27"/>
    <col min="4615" max="4618" width="0" style="27" hidden="1" customWidth="1"/>
    <col min="4619" max="4619" width="16.44140625" style="27" bestFit="1" customWidth="1"/>
    <col min="4620" max="4624" width="14.5546875" style="27" bestFit="1" customWidth="1"/>
    <col min="4625" max="4625" width="9.109375" style="27"/>
    <col min="4626" max="4626" width="13.109375" style="27" bestFit="1" customWidth="1"/>
    <col min="4627" max="4858" width="9.109375" style="27"/>
    <col min="4859" max="4859" width="0" style="27" hidden="1" customWidth="1"/>
    <col min="4860" max="4860" width="8.5546875" style="27" customWidth="1"/>
    <col min="4861" max="4861" width="0.109375" style="27" customWidth="1"/>
    <col min="4862" max="4862" width="16.5546875" style="27" customWidth="1"/>
    <col min="4863" max="4865" width="9.109375" style="27"/>
    <col min="4866" max="4866" width="14.5546875" style="27" bestFit="1" customWidth="1"/>
    <col min="4867" max="4870" width="9.109375" style="27"/>
    <col min="4871" max="4874" width="0" style="27" hidden="1" customWidth="1"/>
    <col min="4875" max="4875" width="16.44140625" style="27" bestFit="1" customWidth="1"/>
    <col min="4876" max="4880" width="14.5546875" style="27" bestFit="1" customWidth="1"/>
    <col min="4881" max="4881" width="9.109375" style="27"/>
    <col min="4882" max="4882" width="13.109375" style="27" bestFit="1" customWidth="1"/>
    <col min="4883" max="5114" width="9.109375" style="27"/>
    <col min="5115" max="5115" width="0" style="27" hidden="1" customWidth="1"/>
    <col min="5116" max="5116" width="8.5546875" style="27" customWidth="1"/>
    <col min="5117" max="5117" width="0.109375" style="27" customWidth="1"/>
    <col min="5118" max="5118" width="16.5546875" style="27" customWidth="1"/>
    <col min="5119" max="5121" width="9.109375" style="27"/>
    <col min="5122" max="5122" width="14.5546875" style="27" bestFit="1" customWidth="1"/>
    <col min="5123" max="5126" width="9.109375" style="27"/>
    <col min="5127" max="5130" width="0" style="27" hidden="1" customWidth="1"/>
    <col min="5131" max="5131" width="16.44140625" style="27" bestFit="1" customWidth="1"/>
    <col min="5132" max="5136" width="14.5546875" style="27" bestFit="1" customWidth="1"/>
    <col min="5137" max="5137" width="9.109375" style="27"/>
    <col min="5138" max="5138" width="13.109375" style="27" bestFit="1" customWidth="1"/>
    <col min="5139" max="5370" width="9.109375" style="27"/>
    <col min="5371" max="5371" width="0" style="27" hidden="1" customWidth="1"/>
    <col min="5372" max="5372" width="8.5546875" style="27" customWidth="1"/>
    <col min="5373" max="5373" width="0.109375" style="27" customWidth="1"/>
    <col min="5374" max="5374" width="16.5546875" style="27" customWidth="1"/>
    <col min="5375" max="5377" width="9.109375" style="27"/>
    <col min="5378" max="5378" width="14.5546875" style="27" bestFit="1" customWidth="1"/>
    <col min="5379" max="5382" width="9.109375" style="27"/>
    <col min="5383" max="5386" width="0" style="27" hidden="1" customWidth="1"/>
    <col min="5387" max="5387" width="16.44140625" style="27" bestFit="1" customWidth="1"/>
    <col min="5388" max="5392" width="14.5546875" style="27" bestFit="1" customWidth="1"/>
    <col min="5393" max="5393" width="9.109375" style="27"/>
    <col min="5394" max="5394" width="13.109375" style="27" bestFit="1" customWidth="1"/>
    <col min="5395" max="5626" width="9.109375" style="27"/>
    <col min="5627" max="5627" width="0" style="27" hidden="1" customWidth="1"/>
    <col min="5628" max="5628" width="8.5546875" style="27" customWidth="1"/>
    <col min="5629" max="5629" width="0.109375" style="27" customWidth="1"/>
    <col min="5630" max="5630" width="16.5546875" style="27" customWidth="1"/>
    <col min="5631" max="5633" width="9.109375" style="27"/>
    <col min="5634" max="5634" width="14.5546875" style="27" bestFit="1" customWidth="1"/>
    <col min="5635" max="5638" width="9.109375" style="27"/>
    <col min="5639" max="5642" width="0" style="27" hidden="1" customWidth="1"/>
    <col min="5643" max="5643" width="16.44140625" style="27" bestFit="1" customWidth="1"/>
    <col min="5644" max="5648" width="14.5546875" style="27" bestFit="1" customWidth="1"/>
    <col min="5649" max="5649" width="9.109375" style="27"/>
    <col min="5650" max="5650" width="13.109375" style="27" bestFit="1" customWidth="1"/>
    <col min="5651" max="5882" width="9.109375" style="27"/>
    <col min="5883" max="5883" width="0" style="27" hidden="1" customWidth="1"/>
    <col min="5884" max="5884" width="8.5546875" style="27" customWidth="1"/>
    <col min="5885" max="5885" width="0.109375" style="27" customWidth="1"/>
    <col min="5886" max="5886" width="16.5546875" style="27" customWidth="1"/>
    <col min="5887" max="5889" width="9.109375" style="27"/>
    <col min="5890" max="5890" width="14.5546875" style="27" bestFit="1" customWidth="1"/>
    <col min="5891" max="5894" width="9.109375" style="27"/>
    <col min="5895" max="5898" width="0" style="27" hidden="1" customWidth="1"/>
    <col min="5899" max="5899" width="16.44140625" style="27" bestFit="1" customWidth="1"/>
    <col min="5900" max="5904" width="14.5546875" style="27" bestFit="1" customWidth="1"/>
    <col min="5905" max="5905" width="9.109375" style="27"/>
    <col min="5906" max="5906" width="13.109375" style="27" bestFit="1" customWidth="1"/>
    <col min="5907" max="6138" width="9.109375" style="27"/>
    <col min="6139" max="6139" width="0" style="27" hidden="1" customWidth="1"/>
    <col min="6140" max="6140" width="8.5546875" style="27" customWidth="1"/>
    <col min="6141" max="6141" width="0.109375" style="27" customWidth="1"/>
    <col min="6142" max="6142" width="16.5546875" style="27" customWidth="1"/>
    <col min="6143" max="6145" width="9.109375" style="27"/>
    <col min="6146" max="6146" width="14.5546875" style="27" bestFit="1" customWidth="1"/>
    <col min="6147" max="6150" width="9.109375" style="27"/>
    <col min="6151" max="6154" width="0" style="27" hidden="1" customWidth="1"/>
    <col min="6155" max="6155" width="16.44140625" style="27" bestFit="1" customWidth="1"/>
    <col min="6156" max="6160" width="14.5546875" style="27" bestFit="1" customWidth="1"/>
    <col min="6161" max="6161" width="9.109375" style="27"/>
    <col min="6162" max="6162" width="13.109375" style="27" bestFit="1" customWidth="1"/>
    <col min="6163" max="6394" width="9.109375" style="27"/>
    <col min="6395" max="6395" width="0" style="27" hidden="1" customWidth="1"/>
    <col min="6396" max="6396" width="8.5546875" style="27" customWidth="1"/>
    <col min="6397" max="6397" width="0.109375" style="27" customWidth="1"/>
    <col min="6398" max="6398" width="16.5546875" style="27" customWidth="1"/>
    <col min="6399" max="6401" width="9.109375" style="27"/>
    <col min="6402" max="6402" width="14.5546875" style="27" bestFit="1" customWidth="1"/>
    <col min="6403" max="6406" width="9.109375" style="27"/>
    <col min="6407" max="6410" width="0" style="27" hidden="1" customWidth="1"/>
    <col min="6411" max="6411" width="16.44140625" style="27" bestFit="1" customWidth="1"/>
    <col min="6412" max="6416" width="14.5546875" style="27" bestFit="1" customWidth="1"/>
    <col min="6417" max="6417" width="9.109375" style="27"/>
    <col min="6418" max="6418" width="13.109375" style="27" bestFit="1" customWidth="1"/>
    <col min="6419" max="6650" width="9.109375" style="27"/>
    <col min="6651" max="6651" width="0" style="27" hidden="1" customWidth="1"/>
    <col min="6652" max="6652" width="8.5546875" style="27" customWidth="1"/>
    <col min="6653" max="6653" width="0.109375" style="27" customWidth="1"/>
    <col min="6654" max="6654" width="16.5546875" style="27" customWidth="1"/>
    <col min="6655" max="6657" width="9.109375" style="27"/>
    <col min="6658" max="6658" width="14.5546875" style="27" bestFit="1" customWidth="1"/>
    <col min="6659" max="6662" width="9.109375" style="27"/>
    <col min="6663" max="6666" width="0" style="27" hidden="1" customWidth="1"/>
    <col min="6667" max="6667" width="16.44140625" style="27" bestFit="1" customWidth="1"/>
    <col min="6668" max="6672" width="14.5546875" style="27" bestFit="1" customWidth="1"/>
    <col min="6673" max="6673" width="9.109375" style="27"/>
    <col min="6674" max="6674" width="13.109375" style="27" bestFit="1" customWidth="1"/>
    <col min="6675" max="6906" width="9.109375" style="27"/>
    <col min="6907" max="6907" width="0" style="27" hidden="1" customWidth="1"/>
    <col min="6908" max="6908" width="8.5546875" style="27" customWidth="1"/>
    <col min="6909" max="6909" width="0.109375" style="27" customWidth="1"/>
    <col min="6910" max="6910" width="16.5546875" style="27" customWidth="1"/>
    <col min="6911" max="6913" width="9.109375" style="27"/>
    <col min="6914" max="6914" width="14.5546875" style="27" bestFit="1" customWidth="1"/>
    <col min="6915" max="6918" width="9.109375" style="27"/>
    <col min="6919" max="6922" width="0" style="27" hidden="1" customWidth="1"/>
    <col min="6923" max="6923" width="16.44140625" style="27" bestFit="1" customWidth="1"/>
    <col min="6924" max="6928" width="14.5546875" style="27" bestFit="1" customWidth="1"/>
    <col min="6929" max="6929" width="9.109375" style="27"/>
    <col min="6930" max="6930" width="13.109375" style="27" bestFit="1" customWidth="1"/>
    <col min="6931" max="7162" width="9.109375" style="27"/>
    <col min="7163" max="7163" width="0" style="27" hidden="1" customWidth="1"/>
    <col min="7164" max="7164" width="8.5546875" style="27" customWidth="1"/>
    <col min="7165" max="7165" width="0.109375" style="27" customWidth="1"/>
    <col min="7166" max="7166" width="16.5546875" style="27" customWidth="1"/>
    <col min="7167" max="7169" width="9.109375" style="27"/>
    <col min="7170" max="7170" width="14.5546875" style="27" bestFit="1" customWidth="1"/>
    <col min="7171" max="7174" width="9.109375" style="27"/>
    <col min="7175" max="7178" width="0" style="27" hidden="1" customWidth="1"/>
    <col min="7179" max="7179" width="16.44140625" style="27" bestFit="1" customWidth="1"/>
    <col min="7180" max="7184" width="14.5546875" style="27" bestFit="1" customWidth="1"/>
    <col min="7185" max="7185" width="9.109375" style="27"/>
    <col min="7186" max="7186" width="13.109375" style="27" bestFit="1" customWidth="1"/>
    <col min="7187" max="7418" width="9.109375" style="27"/>
    <col min="7419" max="7419" width="0" style="27" hidden="1" customWidth="1"/>
    <col min="7420" max="7420" width="8.5546875" style="27" customWidth="1"/>
    <col min="7421" max="7421" width="0.109375" style="27" customWidth="1"/>
    <col min="7422" max="7422" width="16.5546875" style="27" customWidth="1"/>
    <col min="7423" max="7425" width="9.109375" style="27"/>
    <col min="7426" max="7426" width="14.5546875" style="27" bestFit="1" customWidth="1"/>
    <col min="7427" max="7430" width="9.109375" style="27"/>
    <col min="7431" max="7434" width="0" style="27" hidden="1" customWidth="1"/>
    <col min="7435" max="7435" width="16.44140625" style="27" bestFit="1" customWidth="1"/>
    <col min="7436" max="7440" width="14.5546875" style="27" bestFit="1" customWidth="1"/>
    <col min="7441" max="7441" width="9.109375" style="27"/>
    <col min="7442" max="7442" width="13.109375" style="27" bestFit="1" customWidth="1"/>
    <col min="7443" max="7674" width="9.109375" style="27"/>
    <col min="7675" max="7675" width="0" style="27" hidden="1" customWidth="1"/>
    <col min="7676" max="7676" width="8.5546875" style="27" customWidth="1"/>
    <col min="7677" max="7677" width="0.109375" style="27" customWidth="1"/>
    <col min="7678" max="7678" width="16.5546875" style="27" customWidth="1"/>
    <col min="7679" max="7681" width="9.109375" style="27"/>
    <col min="7682" max="7682" width="14.5546875" style="27" bestFit="1" customWidth="1"/>
    <col min="7683" max="7686" width="9.109375" style="27"/>
    <col min="7687" max="7690" width="0" style="27" hidden="1" customWidth="1"/>
    <col min="7691" max="7691" width="16.44140625" style="27" bestFit="1" customWidth="1"/>
    <col min="7692" max="7696" width="14.5546875" style="27" bestFit="1" customWidth="1"/>
    <col min="7697" max="7697" width="9.109375" style="27"/>
    <col min="7698" max="7698" width="13.109375" style="27" bestFit="1" customWidth="1"/>
    <col min="7699" max="7930" width="9.109375" style="27"/>
    <col min="7931" max="7931" width="0" style="27" hidden="1" customWidth="1"/>
    <col min="7932" max="7932" width="8.5546875" style="27" customWidth="1"/>
    <col min="7933" max="7933" width="0.109375" style="27" customWidth="1"/>
    <col min="7934" max="7934" width="16.5546875" style="27" customWidth="1"/>
    <col min="7935" max="7937" width="9.109375" style="27"/>
    <col min="7938" max="7938" width="14.5546875" style="27" bestFit="1" customWidth="1"/>
    <col min="7939" max="7942" width="9.109375" style="27"/>
    <col min="7943" max="7946" width="0" style="27" hidden="1" customWidth="1"/>
    <col min="7947" max="7947" width="16.44140625" style="27" bestFit="1" customWidth="1"/>
    <col min="7948" max="7952" width="14.5546875" style="27" bestFit="1" customWidth="1"/>
    <col min="7953" max="7953" width="9.109375" style="27"/>
    <col min="7954" max="7954" width="13.109375" style="27" bestFit="1" customWidth="1"/>
    <col min="7955" max="8186" width="9.109375" style="27"/>
    <col min="8187" max="8187" width="0" style="27" hidden="1" customWidth="1"/>
    <col min="8188" max="8188" width="8.5546875" style="27" customWidth="1"/>
    <col min="8189" max="8189" width="0.109375" style="27" customWidth="1"/>
    <col min="8190" max="8190" width="16.5546875" style="27" customWidth="1"/>
    <col min="8191" max="8193" width="9.109375" style="27"/>
    <col min="8194" max="8194" width="14.5546875" style="27" bestFit="1" customWidth="1"/>
    <col min="8195" max="8198" width="9.109375" style="27"/>
    <col min="8199" max="8202" width="0" style="27" hidden="1" customWidth="1"/>
    <col min="8203" max="8203" width="16.44140625" style="27" bestFit="1" customWidth="1"/>
    <col min="8204" max="8208" width="14.5546875" style="27" bestFit="1" customWidth="1"/>
    <col min="8209" max="8209" width="9.109375" style="27"/>
    <col min="8210" max="8210" width="13.109375" style="27" bestFit="1" customWidth="1"/>
    <col min="8211" max="8442" width="9.109375" style="27"/>
    <col min="8443" max="8443" width="0" style="27" hidden="1" customWidth="1"/>
    <col min="8444" max="8444" width="8.5546875" style="27" customWidth="1"/>
    <col min="8445" max="8445" width="0.109375" style="27" customWidth="1"/>
    <col min="8446" max="8446" width="16.5546875" style="27" customWidth="1"/>
    <col min="8447" max="8449" width="9.109375" style="27"/>
    <col min="8450" max="8450" width="14.5546875" style="27" bestFit="1" customWidth="1"/>
    <col min="8451" max="8454" width="9.109375" style="27"/>
    <col min="8455" max="8458" width="0" style="27" hidden="1" customWidth="1"/>
    <col min="8459" max="8459" width="16.44140625" style="27" bestFit="1" customWidth="1"/>
    <col min="8460" max="8464" width="14.5546875" style="27" bestFit="1" customWidth="1"/>
    <col min="8465" max="8465" width="9.109375" style="27"/>
    <col min="8466" max="8466" width="13.109375" style="27" bestFit="1" customWidth="1"/>
    <col min="8467" max="8698" width="9.109375" style="27"/>
    <col min="8699" max="8699" width="0" style="27" hidden="1" customWidth="1"/>
    <col min="8700" max="8700" width="8.5546875" style="27" customWidth="1"/>
    <col min="8701" max="8701" width="0.109375" style="27" customWidth="1"/>
    <col min="8702" max="8702" width="16.5546875" style="27" customWidth="1"/>
    <col min="8703" max="8705" width="9.109375" style="27"/>
    <col min="8706" max="8706" width="14.5546875" style="27" bestFit="1" customWidth="1"/>
    <col min="8707" max="8710" width="9.109375" style="27"/>
    <col min="8711" max="8714" width="0" style="27" hidden="1" customWidth="1"/>
    <col min="8715" max="8715" width="16.44140625" style="27" bestFit="1" customWidth="1"/>
    <col min="8716" max="8720" width="14.5546875" style="27" bestFit="1" customWidth="1"/>
    <col min="8721" max="8721" width="9.109375" style="27"/>
    <col min="8722" max="8722" width="13.109375" style="27" bestFit="1" customWidth="1"/>
    <col min="8723" max="8954" width="9.109375" style="27"/>
    <col min="8955" max="8955" width="0" style="27" hidden="1" customWidth="1"/>
    <col min="8956" max="8956" width="8.5546875" style="27" customWidth="1"/>
    <col min="8957" max="8957" width="0.109375" style="27" customWidth="1"/>
    <col min="8958" max="8958" width="16.5546875" style="27" customWidth="1"/>
    <col min="8959" max="8961" width="9.109375" style="27"/>
    <col min="8962" max="8962" width="14.5546875" style="27" bestFit="1" customWidth="1"/>
    <col min="8963" max="8966" width="9.109375" style="27"/>
    <col min="8967" max="8970" width="0" style="27" hidden="1" customWidth="1"/>
    <col min="8971" max="8971" width="16.44140625" style="27" bestFit="1" customWidth="1"/>
    <col min="8972" max="8976" width="14.5546875" style="27" bestFit="1" customWidth="1"/>
    <col min="8977" max="8977" width="9.109375" style="27"/>
    <col min="8978" max="8978" width="13.109375" style="27" bestFit="1" customWidth="1"/>
    <col min="8979" max="9210" width="9.109375" style="27"/>
    <col min="9211" max="9211" width="0" style="27" hidden="1" customWidth="1"/>
    <col min="9212" max="9212" width="8.5546875" style="27" customWidth="1"/>
    <col min="9213" max="9213" width="0.109375" style="27" customWidth="1"/>
    <col min="9214" max="9214" width="16.5546875" style="27" customWidth="1"/>
    <col min="9215" max="9217" width="9.109375" style="27"/>
    <col min="9218" max="9218" width="14.5546875" style="27" bestFit="1" customWidth="1"/>
    <col min="9219" max="9222" width="9.109375" style="27"/>
    <col min="9223" max="9226" width="0" style="27" hidden="1" customWidth="1"/>
    <col min="9227" max="9227" width="16.44140625" style="27" bestFit="1" customWidth="1"/>
    <col min="9228" max="9232" width="14.5546875" style="27" bestFit="1" customWidth="1"/>
    <col min="9233" max="9233" width="9.109375" style="27"/>
    <col min="9234" max="9234" width="13.109375" style="27" bestFit="1" customWidth="1"/>
    <col min="9235" max="9466" width="9.109375" style="27"/>
    <col min="9467" max="9467" width="0" style="27" hidden="1" customWidth="1"/>
    <col min="9468" max="9468" width="8.5546875" style="27" customWidth="1"/>
    <col min="9469" max="9469" width="0.109375" style="27" customWidth="1"/>
    <col min="9470" max="9470" width="16.5546875" style="27" customWidth="1"/>
    <col min="9471" max="9473" width="9.109375" style="27"/>
    <col min="9474" max="9474" width="14.5546875" style="27" bestFit="1" customWidth="1"/>
    <col min="9475" max="9478" width="9.109375" style="27"/>
    <col min="9479" max="9482" width="0" style="27" hidden="1" customWidth="1"/>
    <col min="9483" max="9483" width="16.44140625" style="27" bestFit="1" customWidth="1"/>
    <col min="9484" max="9488" width="14.5546875" style="27" bestFit="1" customWidth="1"/>
    <col min="9489" max="9489" width="9.109375" style="27"/>
    <col min="9490" max="9490" width="13.109375" style="27" bestFit="1" customWidth="1"/>
    <col min="9491" max="9722" width="9.109375" style="27"/>
    <col min="9723" max="9723" width="0" style="27" hidden="1" customWidth="1"/>
    <col min="9724" max="9724" width="8.5546875" style="27" customWidth="1"/>
    <col min="9725" max="9725" width="0.109375" style="27" customWidth="1"/>
    <col min="9726" max="9726" width="16.5546875" style="27" customWidth="1"/>
    <col min="9727" max="9729" width="9.109375" style="27"/>
    <col min="9730" max="9730" width="14.5546875" style="27" bestFit="1" customWidth="1"/>
    <col min="9731" max="9734" width="9.109375" style="27"/>
    <col min="9735" max="9738" width="0" style="27" hidden="1" customWidth="1"/>
    <col min="9739" max="9739" width="16.44140625" style="27" bestFit="1" customWidth="1"/>
    <col min="9740" max="9744" width="14.5546875" style="27" bestFit="1" customWidth="1"/>
    <col min="9745" max="9745" width="9.109375" style="27"/>
    <col min="9746" max="9746" width="13.109375" style="27" bestFit="1" customWidth="1"/>
    <col min="9747" max="9978" width="9.109375" style="27"/>
    <col min="9979" max="9979" width="0" style="27" hidden="1" customWidth="1"/>
    <col min="9980" max="9980" width="8.5546875" style="27" customWidth="1"/>
    <col min="9981" max="9981" width="0.109375" style="27" customWidth="1"/>
    <col min="9982" max="9982" width="16.5546875" style="27" customWidth="1"/>
    <col min="9983" max="9985" width="9.109375" style="27"/>
    <col min="9986" max="9986" width="14.5546875" style="27" bestFit="1" customWidth="1"/>
    <col min="9987" max="9990" width="9.109375" style="27"/>
    <col min="9991" max="9994" width="0" style="27" hidden="1" customWidth="1"/>
    <col min="9995" max="9995" width="16.44140625" style="27" bestFit="1" customWidth="1"/>
    <col min="9996" max="10000" width="14.5546875" style="27" bestFit="1" customWidth="1"/>
    <col min="10001" max="10001" width="9.109375" style="27"/>
    <col min="10002" max="10002" width="13.109375" style="27" bestFit="1" customWidth="1"/>
    <col min="10003" max="10234" width="9.109375" style="27"/>
    <col min="10235" max="10235" width="0" style="27" hidden="1" customWidth="1"/>
    <col min="10236" max="10236" width="8.5546875" style="27" customWidth="1"/>
    <col min="10237" max="10237" width="0.109375" style="27" customWidth="1"/>
    <col min="10238" max="10238" width="16.5546875" style="27" customWidth="1"/>
    <col min="10239" max="10241" width="9.109375" style="27"/>
    <col min="10242" max="10242" width="14.5546875" style="27" bestFit="1" customWidth="1"/>
    <col min="10243" max="10246" width="9.109375" style="27"/>
    <col min="10247" max="10250" width="0" style="27" hidden="1" customWidth="1"/>
    <col min="10251" max="10251" width="16.44140625" style="27" bestFit="1" customWidth="1"/>
    <col min="10252" max="10256" width="14.5546875" style="27" bestFit="1" customWidth="1"/>
    <col min="10257" max="10257" width="9.109375" style="27"/>
    <col min="10258" max="10258" width="13.109375" style="27" bestFit="1" customWidth="1"/>
    <col min="10259" max="10490" width="9.109375" style="27"/>
    <col min="10491" max="10491" width="0" style="27" hidden="1" customWidth="1"/>
    <col min="10492" max="10492" width="8.5546875" style="27" customWidth="1"/>
    <col min="10493" max="10493" width="0.109375" style="27" customWidth="1"/>
    <col min="10494" max="10494" width="16.5546875" style="27" customWidth="1"/>
    <col min="10495" max="10497" width="9.109375" style="27"/>
    <col min="10498" max="10498" width="14.5546875" style="27" bestFit="1" customWidth="1"/>
    <col min="10499" max="10502" width="9.109375" style="27"/>
    <col min="10503" max="10506" width="0" style="27" hidden="1" customWidth="1"/>
    <col min="10507" max="10507" width="16.44140625" style="27" bestFit="1" customWidth="1"/>
    <col min="10508" max="10512" width="14.5546875" style="27" bestFit="1" customWidth="1"/>
    <col min="10513" max="10513" width="9.109375" style="27"/>
    <col min="10514" max="10514" width="13.109375" style="27" bestFit="1" customWidth="1"/>
    <col min="10515" max="10746" width="9.109375" style="27"/>
    <col min="10747" max="10747" width="0" style="27" hidden="1" customWidth="1"/>
    <col min="10748" max="10748" width="8.5546875" style="27" customWidth="1"/>
    <col min="10749" max="10749" width="0.109375" style="27" customWidth="1"/>
    <col min="10750" max="10750" width="16.5546875" style="27" customWidth="1"/>
    <col min="10751" max="10753" width="9.109375" style="27"/>
    <col min="10754" max="10754" width="14.5546875" style="27" bestFit="1" customWidth="1"/>
    <col min="10755" max="10758" width="9.109375" style="27"/>
    <col min="10759" max="10762" width="0" style="27" hidden="1" customWidth="1"/>
    <col min="10763" max="10763" width="16.44140625" style="27" bestFit="1" customWidth="1"/>
    <col min="10764" max="10768" width="14.5546875" style="27" bestFit="1" customWidth="1"/>
    <col min="10769" max="10769" width="9.109375" style="27"/>
    <col min="10770" max="10770" width="13.109375" style="27" bestFit="1" customWidth="1"/>
    <col min="10771" max="11002" width="9.109375" style="27"/>
    <col min="11003" max="11003" width="0" style="27" hidden="1" customWidth="1"/>
    <col min="11004" max="11004" width="8.5546875" style="27" customWidth="1"/>
    <col min="11005" max="11005" width="0.109375" style="27" customWidth="1"/>
    <col min="11006" max="11006" width="16.5546875" style="27" customWidth="1"/>
    <col min="11007" max="11009" width="9.109375" style="27"/>
    <col min="11010" max="11010" width="14.5546875" style="27" bestFit="1" customWidth="1"/>
    <col min="11011" max="11014" width="9.109375" style="27"/>
    <col min="11015" max="11018" width="0" style="27" hidden="1" customWidth="1"/>
    <col min="11019" max="11019" width="16.44140625" style="27" bestFit="1" customWidth="1"/>
    <col min="11020" max="11024" width="14.5546875" style="27" bestFit="1" customWidth="1"/>
    <col min="11025" max="11025" width="9.109375" style="27"/>
    <col min="11026" max="11026" width="13.109375" style="27" bestFit="1" customWidth="1"/>
    <col min="11027" max="11258" width="9.109375" style="27"/>
    <col min="11259" max="11259" width="0" style="27" hidden="1" customWidth="1"/>
    <col min="11260" max="11260" width="8.5546875" style="27" customWidth="1"/>
    <col min="11261" max="11261" width="0.109375" style="27" customWidth="1"/>
    <col min="11262" max="11262" width="16.5546875" style="27" customWidth="1"/>
    <col min="11263" max="11265" width="9.109375" style="27"/>
    <col min="11266" max="11266" width="14.5546875" style="27" bestFit="1" customWidth="1"/>
    <col min="11267" max="11270" width="9.109375" style="27"/>
    <col min="11271" max="11274" width="0" style="27" hidden="1" customWidth="1"/>
    <col min="11275" max="11275" width="16.44140625" style="27" bestFit="1" customWidth="1"/>
    <col min="11276" max="11280" width="14.5546875" style="27" bestFit="1" customWidth="1"/>
    <col min="11281" max="11281" width="9.109375" style="27"/>
    <col min="11282" max="11282" width="13.109375" style="27" bestFit="1" customWidth="1"/>
    <col min="11283" max="11514" width="9.109375" style="27"/>
    <col min="11515" max="11515" width="0" style="27" hidden="1" customWidth="1"/>
    <col min="11516" max="11516" width="8.5546875" style="27" customWidth="1"/>
    <col min="11517" max="11517" width="0.109375" style="27" customWidth="1"/>
    <col min="11518" max="11518" width="16.5546875" style="27" customWidth="1"/>
    <col min="11519" max="11521" width="9.109375" style="27"/>
    <col min="11522" max="11522" width="14.5546875" style="27" bestFit="1" customWidth="1"/>
    <col min="11523" max="11526" width="9.109375" style="27"/>
    <col min="11527" max="11530" width="0" style="27" hidden="1" customWidth="1"/>
    <col min="11531" max="11531" width="16.44140625" style="27" bestFit="1" customWidth="1"/>
    <col min="11532" max="11536" width="14.5546875" style="27" bestFit="1" customWidth="1"/>
    <col min="11537" max="11537" width="9.109375" style="27"/>
    <col min="11538" max="11538" width="13.109375" style="27" bestFit="1" customWidth="1"/>
    <col min="11539" max="11770" width="9.109375" style="27"/>
    <col min="11771" max="11771" width="0" style="27" hidden="1" customWidth="1"/>
    <col min="11772" max="11772" width="8.5546875" style="27" customWidth="1"/>
    <col min="11773" max="11773" width="0.109375" style="27" customWidth="1"/>
    <col min="11774" max="11774" width="16.5546875" style="27" customWidth="1"/>
    <col min="11775" max="11777" width="9.109375" style="27"/>
    <col min="11778" max="11778" width="14.5546875" style="27" bestFit="1" customWidth="1"/>
    <col min="11779" max="11782" width="9.109375" style="27"/>
    <col min="11783" max="11786" width="0" style="27" hidden="1" customWidth="1"/>
    <col min="11787" max="11787" width="16.44140625" style="27" bestFit="1" customWidth="1"/>
    <col min="11788" max="11792" width="14.5546875" style="27" bestFit="1" customWidth="1"/>
    <col min="11793" max="11793" width="9.109375" style="27"/>
    <col min="11794" max="11794" width="13.109375" style="27" bestFit="1" customWidth="1"/>
    <col min="11795" max="12026" width="9.109375" style="27"/>
    <col min="12027" max="12027" width="0" style="27" hidden="1" customWidth="1"/>
    <col min="12028" max="12028" width="8.5546875" style="27" customWidth="1"/>
    <col min="12029" max="12029" width="0.109375" style="27" customWidth="1"/>
    <col min="12030" max="12030" width="16.5546875" style="27" customWidth="1"/>
    <col min="12031" max="12033" width="9.109375" style="27"/>
    <col min="12034" max="12034" width="14.5546875" style="27" bestFit="1" customWidth="1"/>
    <col min="12035" max="12038" width="9.109375" style="27"/>
    <col min="12039" max="12042" width="0" style="27" hidden="1" customWidth="1"/>
    <col min="12043" max="12043" width="16.44140625" style="27" bestFit="1" customWidth="1"/>
    <col min="12044" max="12048" width="14.5546875" style="27" bestFit="1" customWidth="1"/>
    <col min="12049" max="12049" width="9.109375" style="27"/>
    <col min="12050" max="12050" width="13.109375" style="27" bestFit="1" customWidth="1"/>
    <col min="12051" max="12282" width="9.109375" style="27"/>
    <col min="12283" max="12283" width="0" style="27" hidden="1" customWidth="1"/>
    <col min="12284" max="12284" width="8.5546875" style="27" customWidth="1"/>
    <col min="12285" max="12285" width="0.109375" style="27" customWidth="1"/>
    <col min="12286" max="12286" width="16.5546875" style="27" customWidth="1"/>
    <col min="12287" max="12289" width="9.109375" style="27"/>
    <col min="12290" max="12290" width="14.5546875" style="27" bestFit="1" customWidth="1"/>
    <col min="12291" max="12294" width="9.109375" style="27"/>
    <col min="12295" max="12298" width="0" style="27" hidden="1" customWidth="1"/>
    <col min="12299" max="12299" width="16.44140625" style="27" bestFit="1" customWidth="1"/>
    <col min="12300" max="12304" width="14.5546875" style="27" bestFit="1" customWidth="1"/>
    <col min="12305" max="12305" width="9.109375" style="27"/>
    <col min="12306" max="12306" width="13.109375" style="27" bestFit="1" customWidth="1"/>
    <col min="12307" max="12538" width="9.109375" style="27"/>
    <col min="12539" max="12539" width="0" style="27" hidden="1" customWidth="1"/>
    <col min="12540" max="12540" width="8.5546875" style="27" customWidth="1"/>
    <col min="12541" max="12541" width="0.109375" style="27" customWidth="1"/>
    <col min="12542" max="12542" width="16.5546875" style="27" customWidth="1"/>
    <col min="12543" max="12545" width="9.109375" style="27"/>
    <col min="12546" max="12546" width="14.5546875" style="27" bestFit="1" customWidth="1"/>
    <col min="12547" max="12550" width="9.109375" style="27"/>
    <col min="12551" max="12554" width="0" style="27" hidden="1" customWidth="1"/>
    <col min="12555" max="12555" width="16.44140625" style="27" bestFit="1" customWidth="1"/>
    <col min="12556" max="12560" width="14.5546875" style="27" bestFit="1" customWidth="1"/>
    <col min="12561" max="12561" width="9.109375" style="27"/>
    <col min="12562" max="12562" width="13.109375" style="27" bestFit="1" customWidth="1"/>
    <col min="12563" max="12794" width="9.109375" style="27"/>
    <col min="12795" max="12795" width="0" style="27" hidden="1" customWidth="1"/>
    <col min="12796" max="12796" width="8.5546875" style="27" customWidth="1"/>
    <col min="12797" max="12797" width="0.109375" style="27" customWidth="1"/>
    <col min="12798" max="12798" width="16.5546875" style="27" customWidth="1"/>
    <col min="12799" max="12801" width="9.109375" style="27"/>
    <col min="12802" max="12802" width="14.5546875" style="27" bestFit="1" customWidth="1"/>
    <col min="12803" max="12806" width="9.109375" style="27"/>
    <col min="12807" max="12810" width="0" style="27" hidden="1" customWidth="1"/>
    <col min="12811" max="12811" width="16.44140625" style="27" bestFit="1" customWidth="1"/>
    <col min="12812" max="12816" width="14.5546875" style="27" bestFit="1" customWidth="1"/>
    <col min="12817" max="12817" width="9.109375" style="27"/>
    <col min="12818" max="12818" width="13.109375" style="27" bestFit="1" customWidth="1"/>
    <col min="12819" max="13050" width="9.109375" style="27"/>
    <col min="13051" max="13051" width="0" style="27" hidden="1" customWidth="1"/>
    <col min="13052" max="13052" width="8.5546875" style="27" customWidth="1"/>
    <col min="13053" max="13053" width="0.109375" style="27" customWidth="1"/>
    <col min="13054" max="13054" width="16.5546875" style="27" customWidth="1"/>
    <col min="13055" max="13057" width="9.109375" style="27"/>
    <col min="13058" max="13058" width="14.5546875" style="27" bestFit="1" customWidth="1"/>
    <col min="13059" max="13062" width="9.109375" style="27"/>
    <col min="13063" max="13066" width="0" style="27" hidden="1" customWidth="1"/>
    <col min="13067" max="13067" width="16.44140625" style="27" bestFit="1" customWidth="1"/>
    <col min="13068" max="13072" width="14.5546875" style="27" bestFit="1" customWidth="1"/>
    <col min="13073" max="13073" width="9.109375" style="27"/>
    <col min="13074" max="13074" width="13.109375" style="27" bestFit="1" customWidth="1"/>
    <col min="13075" max="13306" width="9.109375" style="27"/>
    <col min="13307" max="13307" width="0" style="27" hidden="1" customWidth="1"/>
    <col min="13308" max="13308" width="8.5546875" style="27" customWidth="1"/>
    <col min="13309" max="13309" width="0.109375" style="27" customWidth="1"/>
    <col min="13310" max="13310" width="16.5546875" style="27" customWidth="1"/>
    <col min="13311" max="13313" width="9.109375" style="27"/>
    <col min="13314" max="13314" width="14.5546875" style="27" bestFit="1" customWidth="1"/>
    <col min="13315" max="13318" width="9.109375" style="27"/>
    <col min="13319" max="13322" width="0" style="27" hidden="1" customWidth="1"/>
    <col min="13323" max="13323" width="16.44140625" style="27" bestFit="1" customWidth="1"/>
    <col min="13324" max="13328" width="14.5546875" style="27" bestFit="1" customWidth="1"/>
    <col min="13329" max="13329" width="9.109375" style="27"/>
    <col min="13330" max="13330" width="13.109375" style="27" bestFit="1" customWidth="1"/>
    <col min="13331" max="13562" width="9.109375" style="27"/>
    <col min="13563" max="13563" width="0" style="27" hidden="1" customWidth="1"/>
    <col min="13564" max="13564" width="8.5546875" style="27" customWidth="1"/>
    <col min="13565" max="13565" width="0.109375" style="27" customWidth="1"/>
    <col min="13566" max="13566" width="16.5546875" style="27" customWidth="1"/>
    <col min="13567" max="13569" width="9.109375" style="27"/>
    <col min="13570" max="13570" width="14.5546875" style="27" bestFit="1" customWidth="1"/>
    <col min="13571" max="13574" width="9.109375" style="27"/>
    <col min="13575" max="13578" width="0" style="27" hidden="1" customWidth="1"/>
    <col min="13579" max="13579" width="16.44140625" style="27" bestFit="1" customWidth="1"/>
    <col min="13580" max="13584" width="14.5546875" style="27" bestFit="1" customWidth="1"/>
    <col min="13585" max="13585" width="9.109375" style="27"/>
    <col min="13586" max="13586" width="13.109375" style="27" bestFit="1" customWidth="1"/>
    <col min="13587" max="13818" width="9.109375" style="27"/>
    <col min="13819" max="13819" width="0" style="27" hidden="1" customWidth="1"/>
    <col min="13820" max="13820" width="8.5546875" style="27" customWidth="1"/>
    <col min="13821" max="13821" width="0.109375" style="27" customWidth="1"/>
    <col min="13822" max="13822" width="16.5546875" style="27" customWidth="1"/>
    <col min="13823" max="13825" width="9.109375" style="27"/>
    <col min="13826" max="13826" width="14.5546875" style="27" bestFit="1" customWidth="1"/>
    <col min="13827" max="13830" width="9.109375" style="27"/>
    <col min="13831" max="13834" width="0" style="27" hidden="1" customWidth="1"/>
    <col min="13835" max="13835" width="16.44140625" style="27" bestFit="1" customWidth="1"/>
    <col min="13836" max="13840" width="14.5546875" style="27" bestFit="1" customWidth="1"/>
    <col min="13841" max="13841" width="9.109375" style="27"/>
    <col min="13842" max="13842" width="13.109375" style="27" bestFit="1" customWidth="1"/>
    <col min="13843" max="14074" width="9.109375" style="27"/>
    <col min="14075" max="14075" width="0" style="27" hidden="1" customWidth="1"/>
    <col min="14076" max="14076" width="8.5546875" style="27" customWidth="1"/>
    <col min="14077" max="14077" width="0.109375" style="27" customWidth="1"/>
    <col min="14078" max="14078" width="16.5546875" style="27" customWidth="1"/>
    <col min="14079" max="14081" width="9.109375" style="27"/>
    <col min="14082" max="14082" width="14.5546875" style="27" bestFit="1" customWidth="1"/>
    <col min="14083" max="14086" width="9.109375" style="27"/>
    <col min="14087" max="14090" width="0" style="27" hidden="1" customWidth="1"/>
    <col min="14091" max="14091" width="16.44140625" style="27" bestFit="1" customWidth="1"/>
    <col min="14092" max="14096" width="14.5546875" style="27" bestFit="1" customWidth="1"/>
    <col min="14097" max="14097" width="9.109375" style="27"/>
    <col min="14098" max="14098" width="13.109375" style="27" bestFit="1" customWidth="1"/>
    <col min="14099" max="14330" width="9.109375" style="27"/>
    <col min="14331" max="14331" width="0" style="27" hidden="1" customWidth="1"/>
    <col min="14332" max="14332" width="8.5546875" style="27" customWidth="1"/>
    <col min="14333" max="14333" width="0.109375" style="27" customWidth="1"/>
    <col min="14334" max="14334" width="16.5546875" style="27" customWidth="1"/>
    <col min="14335" max="14337" width="9.109375" style="27"/>
    <col min="14338" max="14338" width="14.5546875" style="27" bestFit="1" customWidth="1"/>
    <col min="14339" max="14342" width="9.109375" style="27"/>
    <col min="14343" max="14346" width="0" style="27" hidden="1" customWidth="1"/>
    <col min="14347" max="14347" width="16.44140625" style="27" bestFit="1" customWidth="1"/>
    <col min="14348" max="14352" width="14.5546875" style="27" bestFit="1" customWidth="1"/>
    <col min="14353" max="14353" width="9.109375" style="27"/>
    <col min="14354" max="14354" width="13.109375" style="27" bestFit="1" customWidth="1"/>
    <col min="14355" max="14586" width="9.109375" style="27"/>
    <col min="14587" max="14587" width="0" style="27" hidden="1" customWidth="1"/>
    <col min="14588" max="14588" width="8.5546875" style="27" customWidth="1"/>
    <col min="14589" max="14589" width="0.109375" style="27" customWidth="1"/>
    <col min="14590" max="14590" width="16.5546875" style="27" customWidth="1"/>
    <col min="14591" max="14593" width="9.109375" style="27"/>
    <col min="14594" max="14594" width="14.5546875" style="27" bestFit="1" customWidth="1"/>
    <col min="14595" max="14598" width="9.109375" style="27"/>
    <col min="14599" max="14602" width="0" style="27" hidden="1" customWidth="1"/>
    <col min="14603" max="14603" width="16.44140625" style="27" bestFit="1" customWidth="1"/>
    <col min="14604" max="14608" width="14.5546875" style="27" bestFit="1" customWidth="1"/>
    <col min="14609" max="14609" width="9.109375" style="27"/>
    <col min="14610" max="14610" width="13.109375" style="27" bestFit="1" customWidth="1"/>
    <col min="14611" max="14842" width="9.109375" style="27"/>
    <col min="14843" max="14843" width="0" style="27" hidden="1" customWidth="1"/>
    <col min="14844" max="14844" width="8.5546875" style="27" customWidth="1"/>
    <col min="14845" max="14845" width="0.109375" style="27" customWidth="1"/>
    <col min="14846" max="14846" width="16.5546875" style="27" customWidth="1"/>
    <col min="14847" max="14849" width="9.109375" style="27"/>
    <col min="14850" max="14850" width="14.5546875" style="27" bestFit="1" customWidth="1"/>
    <col min="14851" max="14854" width="9.109375" style="27"/>
    <col min="14855" max="14858" width="0" style="27" hidden="1" customWidth="1"/>
    <col min="14859" max="14859" width="16.44140625" style="27" bestFit="1" customWidth="1"/>
    <col min="14860" max="14864" width="14.5546875" style="27" bestFit="1" customWidth="1"/>
    <col min="14865" max="14865" width="9.109375" style="27"/>
    <col min="14866" max="14866" width="13.109375" style="27" bestFit="1" customWidth="1"/>
    <col min="14867" max="15098" width="9.109375" style="27"/>
    <col min="15099" max="15099" width="0" style="27" hidden="1" customWidth="1"/>
    <col min="15100" max="15100" width="8.5546875" style="27" customWidth="1"/>
    <col min="15101" max="15101" width="0.109375" style="27" customWidth="1"/>
    <col min="15102" max="15102" width="16.5546875" style="27" customWidth="1"/>
    <col min="15103" max="15105" width="9.109375" style="27"/>
    <col min="15106" max="15106" width="14.5546875" style="27" bestFit="1" customWidth="1"/>
    <col min="15107" max="15110" width="9.109375" style="27"/>
    <col min="15111" max="15114" width="0" style="27" hidden="1" customWidth="1"/>
    <col min="15115" max="15115" width="16.44140625" style="27" bestFit="1" customWidth="1"/>
    <col min="15116" max="15120" width="14.5546875" style="27" bestFit="1" customWidth="1"/>
    <col min="15121" max="15121" width="9.109375" style="27"/>
    <col min="15122" max="15122" width="13.109375" style="27" bestFit="1" customWidth="1"/>
    <col min="15123" max="15354" width="9.109375" style="27"/>
    <col min="15355" max="15355" width="0" style="27" hidden="1" customWidth="1"/>
    <col min="15356" max="15356" width="8.5546875" style="27" customWidth="1"/>
    <col min="15357" max="15357" width="0.109375" style="27" customWidth="1"/>
    <col min="15358" max="15358" width="16.5546875" style="27" customWidth="1"/>
    <col min="15359" max="15361" width="9.109375" style="27"/>
    <col min="15362" max="15362" width="14.5546875" style="27" bestFit="1" customWidth="1"/>
    <col min="15363" max="15366" width="9.109375" style="27"/>
    <col min="15367" max="15370" width="0" style="27" hidden="1" customWidth="1"/>
    <col min="15371" max="15371" width="16.44140625" style="27" bestFit="1" customWidth="1"/>
    <col min="15372" max="15376" width="14.5546875" style="27" bestFit="1" customWidth="1"/>
    <col min="15377" max="15377" width="9.109375" style="27"/>
    <col min="15378" max="15378" width="13.109375" style="27" bestFit="1" customWidth="1"/>
    <col min="15379" max="15610" width="9.109375" style="27"/>
    <col min="15611" max="15611" width="0" style="27" hidden="1" customWidth="1"/>
    <col min="15612" max="15612" width="8.5546875" style="27" customWidth="1"/>
    <col min="15613" max="15613" width="0.109375" style="27" customWidth="1"/>
    <col min="15614" max="15614" width="16.5546875" style="27" customWidth="1"/>
    <col min="15615" max="15617" width="9.109375" style="27"/>
    <col min="15618" max="15618" width="14.5546875" style="27" bestFit="1" customWidth="1"/>
    <col min="15619" max="15622" width="9.109375" style="27"/>
    <col min="15623" max="15626" width="0" style="27" hidden="1" customWidth="1"/>
    <col min="15627" max="15627" width="16.44140625" style="27" bestFit="1" customWidth="1"/>
    <col min="15628" max="15632" width="14.5546875" style="27" bestFit="1" customWidth="1"/>
    <col min="15633" max="15633" width="9.109375" style="27"/>
    <col min="15634" max="15634" width="13.109375" style="27" bestFit="1" customWidth="1"/>
    <col min="15635" max="15866" width="9.109375" style="27"/>
    <col min="15867" max="15867" width="0" style="27" hidden="1" customWidth="1"/>
    <col min="15868" max="15868" width="8.5546875" style="27" customWidth="1"/>
    <col min="15869" max="15869" width="0.109375" style="27" customWidth="1"/>
    <col min="15870" max="15870" width="16.5546875" style="27" customWidth="1"/>
    <col min="15871" max="15873" width="9.109375" style="27"/>
    <col min="15874" max="15874" width="14.5546875" style="27" bestFit="1" customWidth="1"/>
    <col min="15875" max="15878" width="9.109375" style="27"/>
    <col min="15879" max="15882" width="0" style="27" hidden="1" customWidth="1"/>
    <col min="15883" max="15883" width="16.44140625" style="27" bestFit="1" customWidth="1"/>
    <col min="15884" max="15888" width="14.5546875" style="27" bestFit="1" customWidth="1"/>
    <col min="15889" max="15889" width="9.109375" style="27"/>
    <col min="15890" max="15890" width="13.109375" style="27" bestFit="1" customWidth="1"/>
    <col min="15891" max="16122" width="9.109375" style="27"/>
    <col min="16123" max="16123" width="0" style="27" hidden="1" customWidth="1"/>
    <col min="16124" max="16124" width="8.5546875" style="27" customWidth="1"/>
    <col min="16125" max="16125" width="0.109375" style="27" customWidth="1"/>
    <col min="16126" max="16126" width="16.5546875" style="27" customWidth="1"/>
    <col min="16127" max="16129" width="9.109375" style="27"/>
    <col min="16130" max="16130" width="14.5546875" style="27" bestFit="1" customWidth="1"/>
    <col min="16131" max="16134" width="9.109375" style="27"/>
    <col min="16135" max="16138" width="0" style="27" hidden="1" customWidth="1"/>
    <col min="16139" max="16139" width="16.44140625" style="27" bestFit="1" customWidth="1"/>
    <col min="16140" max="16144" width="14.5546875" style="27" bestFit="1" customWidth="1"/>
    <col min="16145" max="16145" width="9.109375" style="27"/>
    <col min="16146" max="16146" width="13.109375" style="27" bestFit="1" customWidth="1"/>
    <col min="16147" max="16384" width="9.109375" style="27"/>
  </cols>
  <sheetData>
    <row r="1" spans="1:16" ht="45.75" customHeight="1">
      <c r="A1" s="25"/>
      <c r="B1" s="54" t="s">
        <v>0</v>
      </c>
      <c r="C1" s="54" t="s">
        <v>1</v>
      </c>
      <c r="D1" s="74" t="s">
        <v>2</v>
      </c>
      <c r="E1" s="75"/>
      <c r="F1" s="75"/>
      <c r="G1" s="54" t="s">
        <v>3</v>
      </c>
      <c r="H1" s="74" t="s">
        <v>4</v>
      </c>
      <c r="I1" s="75"/>
      <c r="J1" s="54" t="s">
        <v>5</v>
      </c>
      <c r="K1" s="54" t="s">
        <v>6</v>
      </c>
      <c r="L1" s="74" t="s">
        <v>7</v>
      </c>
      <c r="M1" s="75"/>
      <c r="N1" s="75"/>
      <c r="O1" s="54" t="s">
        <v>8</v>
      </c>
      <c r="P1" s="26" t="s">
        <v>9</v>
      </c>
    </row>
    <row r="2" spans="1:16" ht="20.100000000000001" hidden="1" customHeight="1">
      <c r="A2" s="28"/>
      <c r="B2" s="56">
        <v>2019</v>
      </c>
      <c r="C2" s="57" t="s">
        <v>10</v>
      </c>
      <c r="D2" s="76" t="s">
        <v>11</v>
      </c>
      <c r="E2" s="77"/>
      <c r="F2" s="77"/>
      <c r="G2" s="57" t="s">
        <v>12</v>
      </c>
      <c r="H2" s="76" t="s">
        <v>13</v>
      </c>
      <c r="I2" s="77"/>
      <c r="J2" s="56" t="s">
        <v>14</v>
      </c>
      <c r="K2" s="56">
        <v>0</v>
      </c>
      <c r="L2" s="78" t="s">
        <v>15</v>
      </c>
      <c r="M2" s="77"/>
      <c r="N2" s="77"/>
      <c r="O2" s="56" t="s">
        <v>14</v>
      </c>
      <c r="P2" s="29">
        <v>0</v>
      </c>
    </row>
    <row r="3" spans="1:16" s="31" customFormat="1" ht="20.100000000000001" customHeight="1">
      <c r="A3" s="30"/>
      <c r="B3" s="61">
        <v>2019</v>
      </c>
      <c r="C3" s="63" t="s">
        <v>16</v>
      </c>
      <c r="D3" s="84" t="s">
        <v>17</v>
      </c>
      <c r="E3" s="85"/>
      <c r="F3" s="85"/>
      <c r="G3" s="63" t="s">
        <v>18</v>
      </c>
      <c r="H3" s="84" t="s">
        <v>13</v>
      </c>
      <c r="I3" s="85"/>
      <c r="J3" s="61" t="s">
        <v>14</v>
      </c>
      <c r="K3" s="61">
        <v>1</v>
      </c>
      <c r="L3" s="86" t="s">
        <v>15</v>
      </c>
      <c r="M3" s="85"/>
      <c r="N3" s="85"/>
      <c r="O3" s="61" t="s">
        <v>14</v>
      </c>
      <c r="P3" s="68">
        <f>P4+P127+P157+P171</f>
        <v>77927883.36999999</v>
      </c>
    </row>
    <row r="4" spans="1:16" s="62" customFormat="1" ht="20.100000000000001" customHeight="1">
      <c r="A4" s="32"/>
      <c r="B4" s="61">
        <v>2019</v>
      </c>
      <c r="C4" s="63" t="s">
        <v>19</v>
      </c>
      <c r="D4" s="84" t="s">
        <v>20</v>
      </c>
      <c r="E4" s="85"/>
      <c r="F4" s="85"/>
      <c r="G4" s="63" t="s">
        <v>18</v>
      </c>
      <c r="H4" s="84" t="s">
        <v>13</v>
      </c>
      <c r="I4" s="85"/>
      <c r="J4" s="61" t="s">
        <v>14</v>
      </c>
      <c r="K4" s="61">
        <v>2</v>
      </c>
      <c r="L4" s="86" t="s">
        <v>15</v>
      </c>
      <c r="M4" s="85"/>
      <c r="N4" s="85"/>
      <c r="O4" s="61" t="s">
        <v>14</v>
      </c>
      <c r="P4" s="68">
        <f>P5+P16+P35+P39+P54+P64+P69+P82+P102+P122</f>
        <v>75554872.789999992</v>
      </c>
    </row>
    <row r="5" spans="1:16" s="35" customFormat="1" ht="24.9" customHeight="1">
      <c r="A5" s="33"/>
      <c r="B5" s="58">
        <v>2019</v>
      </c>
      <c r="C5" s="34" t="s">
        <v>21</v>
      </c>
      <c r="D5" s="79" t="s">
        <v>22</v>
      </c>
      <c r="E5" s="80"/>
      <c r="F5" s="80"/>
      <c r="G5" s="34" t="s">
        <v>18</v>
      </c>
      <c r="H5" s="79" t="s">
        <v>13</v>
      </c>
      <c r="I5" s="80"/>
      <c r="J5" s="58" t="s">
        <v>14</v>
      </c>
      <c r="K5" s="58">
        <v>3</v>
      </c>
      <c r="L5" s="81" t="s">
        <v>15</v>
      </c>
      <c r="M5" s="80"/>
      <c r="N5" s="80"/>
      <c r="O5" s="58" t="s">
        <v>14</v>
      </c>
      <c r="P5" s="36">
        <f>SUM(P6:P15)</f>
        <v>10018933.640000001</v>
      </c>
    </row>
    <row r="6" spans="1:16" ht="24.9" customHeight="1">
      <c r="A6" s="25"/>
      <c r="B6" s="59">
        <v>2019</v>
      </c>
      <c r="C6" s="60" t="s">
        <v>23</v>
      </c>
      <c r="D6" s="82" t="s">
        <v>24</v>
      </c>
      <c r="E6" s="75"/>
      <c r="F6" s="75"/>
      <c r="G6" s="60" t="s">
        <v>18</v>
      </c>
      <c r="H6" s="82" t="s">
        <v>13</v>
      </c>
      <c r="I6" s="75"/>
      <c r="J6" s="59" t="s">
        <v>25</v>
      </c>
      <c r="K6" s="59">
        <v>4</v>
      </c>
      <c r="L6" s="83" t="s">
        <v>15</v>
      </c>
      <c r="M6" s="75"/>
      <c r="N6" s="75"/>
      <c r="O6" s="59" t="s">
        <v>14</v>
      </c>
      <c r="P6" s="29">
        <v>7000000</v>
      </c>
    </row>
    <row r="7" spans="1:16" ht="24.9" customHeight="1">
      <c r="A7" s="25"/>
      <c r="B7" s="59">
        <v>2019</v>
      </c>
      <c r="C7" s="60" t="s">
        <v>26</v>
      </c>
      <c r="D7" s="82" t="s">
        <v>27</v>
      </c>
      <c r="E7" s="75"/>
      <c r="F7" s="75"/>
      <c r="G7" s="60" t="s">
        <v>18</v>
      </c>
      <c r="H7" s="82" t="s">
        <v>13</v>
      </c>
      <c r="I7" s="75"/>
      <c r="J7" s="59" t="s">
        <v>25</v>
      </c>
      <c r="K7" s="59">
        <v>4</v>
      </c>
      <c r="L7" s="83" t="s">
        <v>15</v>
      </c>
      <c r="M7" s="75"/>
      <c r="N7" s="75"/>
      <c r="O7" s="59" t="s">
        <v>14</v>
      </c>
      <c r="P7" s="29">
        <f>111855.74+102097.42</f>
        <v>213953.16</v>
      </c>
    </row>
    <row r="8" spans="1:16" ht="24.9" customHeight="1">
      <c r="A8" s="25"/>
      <c r="B8" s="59">
        <v>2019</v>
      </c>
      <c r="C8" s="60" t="s">
        <v>28</v>
      </c>
      <c r="D8" s="82" t="s">
        <v>29</v>
      </c>
      <c r="E8" s="75"/>
      <c r="F8" s="75"/>
      <c r="G8" s="60" t="s">
        <v>18</v>
      </c>
      <c r="H8" s="82" t="s">
        <v>13</v>
      </c>
      <c r="I8" s="75"/>
      <c r="J8" s="59" t="s">
        <v>25</v>
      </c>
      <c r="K8" s="59">
        <v>4</v>
      </c>
      <c r="L8" s="83" t="s">
        <v>15</v>
      </c>
      <c r="M8" s="75"/>
      <c r="N8" s="75"/>
      <c r="O8" s="59" t="s">
        <v>14</v>
      </c>
      <c r="P8" s="29">
        <f>439626.13+250000</f>
        <v>689626.13</v>
      </c>
    </row>
    <row r="9" spans="1:16" ht="24.9" customHeight="1">
      <c r="A9" s="25"/>
      <c r="B9" s="59">
        <v>2019</v>
      </c>
      <c r="C9" s="60" t="s">
        <v>30</v>
      </c>
      <c r="D9" s="82" t="s">
        <v>31</v>
      </c>
      <c r="E9" s="75"/>
      <c r="F9" s="75"/>
      <c r="G9" s="60" t="s">
        <v>18</v>
      </c>
      <c r="H9" s="82" t="s">
        <v>13</v>
      </c>
      <c r="I9" s="75"/>
      <c r="J9" s="59" t="s">
        <v>25</v>
      </c>
      <c r="K9" s="59">
        <v>4</v>
      </c>
      <c r="L9" s="83" t="s">
        <v>15</v>
      </c>
      <c r="M9" s="75"/>
      <c r="N9" s="75"/>
      <c r="O9" s="59" t="s">
        <v>14</v>
      </c>
      <c r="P9" s="29">
        <v>13000</v>
      </c>
    </row>
    <row r="10" spans="1:16" ht="24.9" hidden="1" customHeight="1">
      <c r="A10" s="25"/>
      <c r="B10" s="59">
        <v>2019</v>
      </c>
      <c r="C10" s="60" t="s">
        <v>32</v>
      </c>
      <c r="D10" s="82" t="s">
        <v>33</v>
      </c>
      <c r="E10" s="75"/>
      <c r="F10" s="75"/>
      <c r="G10" s="60" t="s">
        <v>18</v>
      </c>
      <c r="H10" s="82" t="s">
        <v>13</v>
      </c>
      <c r="I10" s="75"/>
      <c r="J10" s="59" t="s">
        <v>25</v>
      </c>
      <c r="K10" s="59">
        <v>4</v>
      </c>
      <c r="L10" s="83" t="s">
        <v>15</v>
      </c>
      <c r="M10" s="75"/>
      <c r="N10" s="75"/>
      <c r="O10" s="59" t="s">
        <v>14</v>
      </c>
      <c r="P10" s="29">
        <v>0</v>
      </c>
    </row>
    <row r="11" spans="1:16" ht="24.9" customHeight="1">
      <c r="A11" s="25"/>
      <c r="B11" s="59">
        <v>2019</v>
      </c>
      <c r="C11" s="60" t="s">
        <v>34</v>
      </c>
      <c r="D11" s="82" t="s">
        <v>35</v>
      </c>
      <c r="E11" s="75"/>
      <c r="F11" s="75"/>
      <c r="G11" s="60" t="s">
        <v>18</v>
      </c>
      <c r="H11" s="82" t="s">
        <v>13</v>
      </c>
      <c r="I11" s="75"/>
      <c r="J11" s="59" t="s">
        <v>25</v>
      </c>
      <c r="K11" s="59">
        <v>4</v>
      </c>
      <c r="L11" s="83" t="s">
        <v>15</v>
      </c>
      <c r="M11" s="75"/>
      <c r="N11" s="75"/>
      <c r="O11" s="59" t="s">
        <v>14</v>
      </c>
      <c r="P11" s="29">
        <v>200000</v>
      </c>
    </row>
    <row r="12" spans="1:16" ht="31.5" customHeight="1">
      <c r="A12" s="25"/>
      <c r="B12" s="59">
        <v>2019</v>
      </c>
      <c r="C12" s="60" t="s">
        <v>36</v>
      </c>
      <c r="D12" s="82" t="s">
        <v>37</v>
      </c>
      <c r="E12" s="75"/>
      <c r="F12" s="75"/>
      <c r="G12" s="60" t="s">
        <v>18</v>
      </c>
      <c r="H12" s="82" t="s">
        <v>13</v>
      </c>
      <c r="I12" s="75"/>
      <c r="J12" s="59" t="s">
        <v>25</v>
      </c>
      <c r="K12" s="59">
        <v>4</v>
      </c>
      <c r="L12" s="83" t="s">
        <v>15</v>
      </c>
      <c r="M12" s="75"/>
      <c r="N12" s="75"/>
      <c r="O12" s="59" t="s">
        <v>14</v>
      </c>
      <c r="P12" s="29">
        <f>149598.52+500</f>
        <v>150098.51999999999</v>
      </c>
    </row>
    <row r="13" spans="1:16" ht="24.9" customHeight="1">
      <c r="A13" s="25"/>
      <c r="B13" s="59">
        <v>2019</v>
      </c>
      <c r="C13" s="60" t="s">
        <v>38</v>
      </c>
      <c r="D13" s="82" t="s">
        <v>39</v>
      </c>
      <c r="E13" s="75"/>
      <c r="F13" s="75"/>
      <c r="G13" s="60" t="s">
        <v>18</v>
      </c>
      <c r="H13" s="82" t="s">
        <v>13</v>
      </c>
      <c r="I13" s="75"/>
      <c r="J13" s="59" t="s">
        <v>25</v>
      </c>
      <c r="K13" s="59">
        <v>4</v>
      </c>
      <c r="L13" s="83" t="s">
        <v>15</v>
      </c>
      <c r="M13" s="75"/>
      <c r="N13" s="75"/>
      <c r="O13" s="59" t="s">
        <v>14</v>
      </c>
      <c r="P13" s="29">
        <f>387141.74+583140.86+40000</f>
        <v>1010282.6</v>
      </c>
    </row>
    <row r="14" spans="1:16" ht="24.9" customHeight="1">
      <c r="A14" s="25"/>
      <c r="B14" s="59">
        <v>2019</v>
      </c>
      <c r="C14" s="60" t="s">
        <v>40</v>
      </c>
      <c r="D14" s="82" t="s">
        <v>41</v>
      </c>
      <c r="E14" s="75"/>
      <c r="F14" s="75"/>
      <c r="G14" s="60" t="s">
        <v>18</v>
      </c>
      <c r="H14" s="82" t="s">
        <v>13</v>
      </c>
      <c r="I14" s="75"/>
      <c r="J14" s="59" t="s">
        <v>25</v>
      </c>
      <c r="K14" s="59">
        <v>4</v>
      </c>
      <c r="L14" s="83" t="s">
        <v>15</v>
      </c>
      <c r="M14" s="75"/>
      <c r="N14" s="75"/>
      <c r="O14" s="59" t="s">
        <v>14</v>
      </c>
      <c r="P14" s="29">
        <f>40769.02+642704.21+8500</f>
        <v>691973.23</v>
      </c>
    </row>
    <row r="15" spans="1:16" ht="24.9" customHeight="1">
      <c r="A15" s="25"/>
      <c r="B15" s="59">
        <v>2019</v>
      </c>
      <c r="C15" s="60" t="s">
        <v>42</v>
      </c>
      <c r="D15" s="82" t="s">
        <v>43</v>
      </c>
      <c r="E15" s="75"/>
      <c r="F15" s="75"/>
      <c r="G15" s="60" t="s">
        <v>18</v>
      </c>
      <c r="H15" s="82" t="s">
        <v>13</v>
      </c>
      <c r="I15" s="75"/>
      <c r="J15" s="59" t="s">
        <v>25</v>
      </c>
      <c r="K15" s="59">
        <v>4</v>
      </c>
      <c r="L15" s="83" t="s">
        <v>15</v>
      </c>
      <c r="M15" s="75"/>
      <c r="N15" s="75"/>
      <c r="O15" s="59" t="s">
        <v>14</v>
      </c>
      <c r="P15" s="29">
        <v>50000</v>
      </c>
    </row>
    <row r="16" spans="1:16" s="35" customFormat="1" ht="24.9" customHeight="1">
      <c r="A16" s="33"/>
      <c r="B16" s="58">
        <v>2019</v>
      </c>
      <c r="C16" s="34" t="s">
        <v>44</v>
      </c>
      <c r="D16" s="79" t="s">
        <v>45</v>
      </c>
      <c r="E16" s="80"/>
      <c r="F16" s="80"/>
      <c r="G16" s="34" t="s">
        <v>18</v>
      </c>
      <c r="H16" s="79" t="s">
        <v>13</v>
      </c>
      <c r="I16" s="80"/>
      <c r="J16" s="58" t="s">
        <v>14</v>
      </c>
      <c r="K16" s="58">
        <v>3</v>
      </c>
      <c r="L16" s="81" t="s">
        <v>15</v>
      </c>
      <c r="M16" s="80"/>
      <c r="N16" s="80"/>
      <c r="O16" s="58" t="s">
        <v>14</v>
      </c>
      <c r="P16" s="36">
        <f>SUM(P17:P34)</f>
        <v>50630930.539999999</v>
      </c>
    </row>
    <row r="17" spans="1:16" ht="24.9" customHeight="1">
      <c r="A17" s="25"/>
      <c r="B17" s="59">
        <v>2019</v>
      </c>
      <c r="C17" s="60" t="s">
        <v>46</v>
      </c>
      <c r="D17" s="82" t="s">
        <v>47</v>
      </c>
      <c r="E17" s="75"/>
      <c r="F17" s="75"/>
      <c r="G17" s="60" t="s">
        <v>18</v>
      </c>
      <c r="H17" s="82" t="s">
        <v>13</v>
      </c>
      <c r="I17" s="75"/>
      <c r="J17" s="59" t="s">
        <v>25</v>
      </c>
      <c r="K17" s="59">
        <v>4</v>
      </c>
      <c r="L17" s="83" t="s">
        <v>15</v>
      </c>
      <c r="M17" s="75"/>
      <c r="N17" s="75"/>
      <c r="O17" s="59" t="s">
        <v>14</v>
      </c>
      <c r="P17" s="29">
        <f>146216.25+40830780.73</f>
        <v>40976996.979999997</v>
      </c>
    </row>
    <row r="18" spans="1:16" ht="24.9" hidden="1" customHeight="1">
      <c r="A18" s="25"/>
      <c r="B18" s="59">
        <v>2019</v>
      </c>
      <c r="C18" s="60" t="s">
        <v>48</v>
      </c>
      <c r="D18" s="82" t="s">
        <v>49</v>
      </c>
      <c r="E18" s="75"/>
      <c r="F18" s="75"/>
      <c r="G18" s="60" t="s">
        <v>18</v>
      </c>
      <c r="H18" s="82" t="s">
        <v>13</v>
      </c>
      <c r="I18" s="75"/>
      <c r="J18" s="59" t="s">
        <v>25</v>
      </c>
      <c r="K18" s="59">
        <v>4</v>
      </c>
      <c r="L18" s="83" t="s">
        <v>15</v>
      </c>
      <c r="M18" s="75"/>
      <c r="N18" s="75"/>
      <c r="O18" s="59" t="s">
        <v>14</v>
      </c>
      <c r="P18" s="29">
        <v>0</v>
      </c>
    </row>
    <row r="19" spans="1:16" ht="24.9" hidden="1" customHeight="1">
      <c r="A19" s="25"/>
      <c r="B19" s="59">
        <v>2019</v>
      </c>
      <c r="C19" s="60" t="s">
        <v>50</v>
      </c>
      <c r="D19" s="82" t="s">
        <v>51</v>
      </c>
      <c r="E19" s="75"/>
      <c r="F19" s="75"/>
      <c r="G19" s="60" t="s">
        <v>18</v>
      </c>
      <c r="H19" s="82" t="s">
        <v>13</v>
      </c>
      <c r="I19" s="75"/>
      <c r="J19" s="59" t="s">
        <v>25</v>
      </c>
      <c r="K19" s="59">
        <v>4</v>
      </c>
      <c r="L19" s="83" t="s">
        <v>15</v>
      </c>
      <c r="M19" s="75"/>
      <c r="N19" s="75"/>
      <c r="O19" s="59" t="s">
        <v>14</v>
      </c>
      <c r="P19" s="29">
        <v>0</v>
      </c>
    </row>
    <row r="20" spans="1:16" ht="24.9" customHeight="1">
      <c r="A20" s="25"/>
      <c r="B20" s="59">
        <v>2019</v>
      </c>
      <c r="C20" s="60" t="s">
        <v>52</v>
      </c>
      <c r="D20" s="82" t="s">
        <v>53</v>
      </c>
      <c r="E20" s="75"/>
      <c r="F20" s="75"/>
      <c r="G20" s="60" t="s">
        <v>18</v>
      </c>
      <c r="H20" s="82" t="s">
        <v>13</v>
      </c>
      <c r="I20" s="75"/>
      <c r="J20" s="59" t="s">
        <v>25</v>
      </c>
      <c r="K20" s="59">
        <v>4</v>
      </c>
      <c r="L20" s="83" t="s">
        <v>15</v>
      </c>
      <c r="M20" s="75"/>
      <c r="N20" s="75"/>
      <c r="O20" s="59" t="s">
        <v>14</v>
      </c>
      <c r="P20" s="29">
        <v>143433.96</v>
      </c>
    </row>
    <row r="21" spans="1:16" ht="24.9" hidden="1" customHeight="1">
      <c r="A21" s="25"/>
      <c r="B21" s="59">
        <v>2019</v>
      </c>
      <c r="C21" s="60" t="s">
        <v>54</v>
      </c>
      <c r="D21" s="82" t="s">
        <v>55</v>
      </c>
      <c r="E21" s="75"/>
      <c r="F21" s="75"/>
      <c r="G21" s="60" t="s">
        <v>18</v>
      </c>
      <c r="H21" s="82" t="s">
        <v>13</v>
      </c>
      <c r="I21" s="75"/>
      <c r="J21" s="59" t="s">
        <v>25</v>
      </c>
      <c r="K21" s="59">
        <v>4</v>
      </c>
      <c r="L21" s="83" t="s">
        <v>15</v>
      </c>
      <c r="M21" s="75"/>
      <c r="N21" s="75"/>
      <c r="O21" s="59" t="s">
        <v>14</v>
      </c>
      <c r="P21" s="29">
        <v>0</v>
      </c>
    </row>
    <row r="22" spans="1:16" ht="24.9" customHeight="1">
      <c r="A22" s="25"/>
      <c r="B22" s="59">
        <v>2019</v>
      </c>
      <c r="C22" s="60" t="s">
        <v>56</v>
      </c>
      <c r="D22" s="82" t="s">
        <v>57</v>
      </c>
      <c r="E22" s="75"/>
      <c r="F22" s="75"/>
      <c r="G22" s="60" t="s">
        <v>18</v>
      </c>
      <c r="H22" s="82" t="s">
        <v>13</v>
      </c>
      <c r="I22" s="75"/>
      <c r="J22" s="59" t="s">
        <v>25</v>
      </c>
      <c r="K22" s="59">
        <v>4</v>
      </c>
      <c r="L22" s="83" t="s">
        <v>15</v>
      </c>
      <c r="M22" s="75"/>
      <c r="N22" s="75"/>
      <c r="O22" s="59" t="s">
        <v>14</v>
      </c>
      <c r="P22" s="29">
        <v>199043.69</v>
      </c>
    </row>
    <row r="23" spans="1:16" ht="24.9" hidden="1" customHeight="1">
      <c r="A23" s="25"/>
      <c r="B23" s="59">
        <v>2019</v>
      </c>
      <c r="C23" s="60" t="s">
        <v>58</v>
      </c>
      <c r="D23" s="82" t="s">
        <v>59</v>
      </c>
      <c r="E23" s="75"/>
      <c r="F23" s="75"/>
      <c r="G23" s="60" t="s">
        <v>18</v>
      </c>
      <c r="H23" s="82" t="s">
        <v>13</v>
      </c>
      <c r="I23" s="75"/>
      <c r="J23" s="59" t="s">
        <v>25</v>
      </c>
      <c r="K23" s="59">
        <v>4</v>
      </c>
      <c r="L23" s="83" t="s">
        <v>15</v>
      </c>
      <c r="M23" s="75"/>
      <c r="N23" s="75"/>
      <c r="O23" s="59" t="s">
        <v>14</v>
      </c>
      <c r="P23" s="29">
        <v>0</v>
      </c>
    </row>
    <row r="24" spans="1:16" ht="24.9" hidden="1" customHeight="1">
      <c r="A24" s="25"/>
      <c r="B24" s="59">
        <v>2019</v>
      </c>
      <c r="C24" s="60" t="s">
        <v>60</v>
      </c>
      <c r="D24" s="82" t="s">
        <v>61</v>
      </c>
      <c r="E24" s="75"/>
      <c r="F24" s="75"/>
      <c r="G24" s="60" t="s">
        <v>18</v>
      </c>
      <c r="H24" s="82" t="s">
        <v>13</v>
      </c>
      <c r="I24" s="75"/>
      <c r="J24" s="59" t="s">
        <v>25</v>
      </c>
      <c r="K24" s="59">
        <v>4</v>
      </c>
      <c r="L24" s="83" t="s">
        <v>15</v>
      </c>
      <c r="M24" s="75"/>
      <c r="N24" s="75"/>
      <c r="O24" s="59" t="s">
        <v>14</v>
      </c>
      <c r="P24" s="29">
        <v>0</v>
      </c>
    </row>
    <row r="25" spans="1:16" ht="24.9" hidden="1" customHeight="1">
      <c r="A25" s="25"/>
      <c r="B25" s="59">
        <v>2019</v>
      </c>
      <c r="C25" s="60" t="s">
        <v>62</v>
      </c>
      <c r="D25" s="82" t="s">
        <v>63</v>
      </c>
      <c r="E25" s="75"/>
      <c r="F25" s="75"/>
      <c r="G25" s="60" t="s">
        <v>18</v>
      </c>
      <c r="H25" s="82" t="s">
        <v>13</v>
      </c>
      <c r="I25" s="75"/>
      <c r="J25" s="59" t="s">
        <v>25</v>
      </c>
      <c r="K25" s="59">
        <v>4</v>
      </c>
      <c r="L25" s="83" t="s">
        <v>15</v>
      </c>
      <c r="M25" s="75"/>
      <c r="N25" s="75"/>
      <c r="O25" s="59" t="s">
        <v>14</v>
      </c>
      <c r="P25" s="29">
        <v>0</v>
      </c>
    </row>
    <row r="26" spans="1:16" ht="45.75" hidden="1" customHeight="1">
      <c r="A26" s="25"/>
      <c r="B26" s="59">
        <v>2019</v>
      </c>
      <c r="C26" s="60" t="s">
        <v>64</v>
      </c>
      <c r="D26" s="82" t="s">
        <v>65</v>
      </c>
      <c r="E26" s="75"/>
      <c r="F26" s="75"/>
      <c r="G26" s="60" t="s">
        <v>18</v>
      </c>
      <c r="H26" s="82" t="s">
        <v>13</v>
      </c>
      <c r="I26" s="75"/>
      <c r="J26" s="59" t="s">
        <v>25</v>
      </c>
      <c r="K26" s="59">
        <v>4</v>
      </c>
      <c r="L26" s="83" t="s">
        <v>15</v>
      </c>
      <c r="M26" s="75"/>
      <c r="N26" s="75"/>
      <c r="O26" s="59" t="s">
        <v>14</v>
      </c>
      <c r="P26" s="29">
        <v>0</v>
      </c>
    </row>
    <row r="27" spans="1:16" ht="24.9" customHeight="1">
      <c r="A27" s="25"/>
      <c r="B27" s="59">
        <v>2019</v>
      </c>
      <c r="C27" s="60" t="s">
        <v>66</v>
      </c>
      <c r="D27" s="82" t="s">
        <v>67</v>
      </c>
      <c r="E27" s="75"/>
      <c r="F27" s="75"/>
      <c r="G27" s="60" t="s">
        <v>18</v>
      </c>
      <c r="H27" s="82" t="s">
        <v>13</v>
      </c>
      <c r="I27" s="75"/>
      <c r="J27" s="59" t="s">
        <v>25</v>
      </c>
      <c r="K27" s="59">
        <v>4</v>
      </c>
      <c r="L27" s="83" t="s">
        <v>15</v>
      </c>
      <c r="M27" s="75"/>
      <c r="N27" s="75"/>
      <c r="O27" s="59" t="s">
        <v>14</v>
      </c>
      <c r="P27" s="29">
        <v>5706.95</v>
      </c>
    </row>
    <row r="28" spans="1:16" ht="24.9" hidden="1" customHeight="1">
      <c r="A28" s="25"/>
      <c r="B28" s="59">
        <v>2019</v>
      </c>
      <c r="C28" s="60" t="s">
        <v>68</v>
      </c>
      <c r="D28" s="82" t="s">
        <v>69</v>
      </c>
      <c r="E28" s="75"/>
      <c r="F28" s="75"/>
      <c r="G28" s="60" t="s">
        <v>18</v>
      </c>
      <c r="H28" s="82" t="s">
        <v>13</v>
      </c>
      <c r="I28" s="75"/>
      <c r="J28" s="59" t="s">
        <v>25</v>
      </c>
      <c r="K28" s="59">
        <v>4</v>
      </c>
      <c r="L28" s="83" t="s">
        <v>15</v>
      </c>
      <c r="M28" s="75"/>
      <c r="N28" s="75"/>
      <c r="O28" s="59" t="s">
        <v>14</v>
      </c>
      <c r="P28" s="29">
        <v>0</v>
      </c>
    </row>
    <row r="29" spans="1:16" ht="24.9" hidden="1" customHeight="1">
      <c r="A29" s="25"/>
      <c r="B29" s="59">
        <v>2019</v>
      </c>
      <c r="C29" s="60" t="s">
        <v>70</v>
      </c>
      <c r="D29" s="82" t="s">
        <v>71</v>
      </c>
      <c r="E29" s="75"/>
      <c r="F29" s="75"/>
      <c r="G29" s="60" t="s">
        <v>18</v>
      </c>
      <c r="H29" s="82" t="s">
        <v>13</v>
      </c>
      <c r="I29" s="75"/>
      <c r="J29" s="59" t="s">
        <v>25</v>
      </c>
      <c r="K29" s="59">
        <v>4</v>
      </c>
      <c r="L29" s="83" t="s">
        <v>15</v>
      </c>
      <c r="M29" s="75"/>
      <c r="N29" s="75"/>
      <c r="O29" s="59" t="s">
        <v>14</v>
      </c>
      <c r="P29" s="29">
        <v>0</v>
      </c>
    </row>
    <row r="30" spans="1:16" ht="24.9" hidden="1" customHeight="1">
      <c r="A30" s="25"/>
      <c r="B30" s="59">
        <v>2019</v>
      </c>
      <c r="C30" s="60" t="s">
        <v>72</v>
      </c>
      <c r="D30" s="82" t="s">
        <v>73</v>
      </c>
      <c r="E30" s="75"/>
      <c r="F30" s="75"/>
      <c r="G30" s="60" t="s">
        <v>18</v>
      </c>
      <c r="H30" s="82" t="s">
        <v>13</v>
      </c>
      <c r="I30" s="75"/>
      <c r="J30" s="59" t="s">
        <v>25</v>
      </c>
      <c r="K30" s="59">
        <v>4</v>
      </c>
      <c r="L30" s="83" t="s">
        <v>15</v>
      </c>
      <c r="M30" s="75"/>
      <c r="N30" s="75"/>
      <c r="O30" s="59" t="s">
        <v>14</v>
      </c>
      <c r="P30" s="29">
        <v>0</v>
      </c>
    </row>
    <row r="31" spans="1:16" ht="24.9" hidden="1" customHeight="1">
      <c r="A31" s="25"/>
      <c r="B31" s="59">
        <v>2019</v>
      </c>
      <c r="C31" s="60" t="s">
        <v>74</v>
      </c>
      <c r="D31" s="82" t="s">
        <v>75</v>
      </c>
      <c r="E31" s="75"/>
      <c r="F31" s="75"/>
      <c r="G31" s="60" t="s">
        <v>18</v>
      </c>
      <c r="H31" s="82" t="s">
        <v>13</v>
      </c>
      <c r="I31" s="75"/>
      <c r="J31" s="59" t="s">
        <v>25</v>
      </c>
      <c r="K31" s="59">
        <v>4</v>
      </c>
      <c r="L31" s="83" t="s">
        <v>15</v>
      </c>
      <c r="M31" s="75"/>
      <c r="N31" s="75"/>
      <c r="O31" s="59" t="s">
        <v>14</v>
      </c>
      <c r="P31" s="29">
        <v>0</v>
      </c>
    </row>
    <row r="32" spans="1:16" ht="24.9" customHeight="1">
      <c r="A32" s="25"/>
      <c r="B32" s="59">
        <v>2019</v>
      </c>
      <c r="C32" s="60" t="s">
        <v>76</v>
      </c>
      <c r="D32" s="82" t="s">
        <v>77</v>
      </c>
      <c r="E32" s="75"/>
      <c r="F32" s="75"/>
      <c r="G32" s="60" t="s">
        <v>18</v>
      </c>
      <c r="H32" s="82" t="s">
        <v>13</v>
      </c>
      <c r="I32" s="75"/>
      <c r="J32" s="59" t="s">
        <v>25</v>
      </c>
      <c r="K32" s="59">
        <v>4</v>
      </c>
      <c r="L32" s="83" t="s">
        <v>15</v>
      </c>
      <c r="M32" s="75"/>
      <c r="N32" s="75"/>
      <c r="O32" s="59" t="s">
        <v>14</v>
      </c>
      <c r="P32" s="29">
        <f>3846613.37+647358.73</f>
        <v>4493972.0999999996</v>
      </c>
    </row>
    <row r="33" spans="1:16" ht="39.75" customHeight="1">
      <c r="A33" s="25"/>
      <c r="B33" s="59">
        <v>2019</v>
      </c>
      <c r="C33" s="60" t="s">
        <v>78</v>
      </c>
      <c r="D33" s="82" t="s">
        <v>79</v>
      </c>
      <c r="E33" s="75"/>
      <c r="F33" s="75"/>
      <c r="G33" s="60" t="s">
        <v>18</v>
      </c>
      <c r="H33" s="82" t="s">
        <v>13</v>
      </c>
      <c r="I33" s="75"/>
      <c r="J33" s="59" t="s">
        <v>25</v>
      </c>
      <c r="K33" s="59">
        <v>4</v>
      </c>
      <c r="L33" s="83" t="s">
        <v>15</v>
      </c>
      <c r="M33" s="75"/>
      <c r="N33" s="75"/>
      <c r="O33" s="59" t="s">
        <v>14</v>
      </c>
      <c r="P33" s="29">
        <f>4545889.86</f>
        <v>4545889.8600000003</v>
      </c>
    </row>
    <row r="34" spans="1:16" ht="39.75" customHeight="1">
      <c r="A34" s="25"/>
      <c r="B34" s="70">
        <v>2019</v>
      </c>
      <c r="C34" s="69" t="s">
        <v>1576</v>
      </c>
      <c r="D34" s="82" t="s">
        <v>1577</v>
      </c>
      <c r="E34" s="75"/>
      <c r="F34" s="75"/>
      <c r="G34" s="69" t="s">
        <v>18</v>
      </c>
      <c r="H34" s="82" t="s">
        <v>13</v>
      </c>
      <c r="I34" s="75"/>
      <c r="J34" s="70" t="s">
        <v>25</v>
      </c>
      <c r="K34" s="70">
        <v>4</v>
      </c>
      <c r="L34" s="83"/>
      <c r="M34" s="75"/>
      <c r="N34" s="75"/>
      <c r="O34" s="70"/>
      <c r="P34" s="29">
        <f>265887</f>
        <v>265887</v>
      </c>
    </row>
    <row r="35" spans="1:16" s="35" customFormat="1" ht="24.9" customHeight="1">
      <c r="A35" s="33"/>
      <c r="B35" s="58">
        <v>2019</v>
      </c>
      <c r="C35" s="34" t="s">
        <v>80</v>
      </c>
      <c r="D35" s="79" t="s">
        <v>81</v>
      </c>
      <c r="E35" s="80"/>
      <c r="F35" s="80"/>
      <c r="G35" s="34" t="s">
        <v>18</v>
      </c>
      <c r="H35" s="79" t="s">
        <v>13</v>
      </c>
      <c r="I35" s="80"/>
      <c r="J35" s="58" t="s">
        <v>14</v>
      </c>
      <c r="K35" s="58">
        <v>3</v>
      </c>
      <c r="L35" s="81" t="s">
        <v>15</v>
      </c>
      <c r="M35" s="80"/>
      <c r="N35" s="80"/>
      <c r="O35" s="58" t="s">
        <v>14</v>
      </c>
      <c r="P35" s="36">
        <f>P36</f>
        <v>551400</v>
      </c>
    </row>
    <row r="36" spans="1:16" ht="31.5" customHeight="1">
      <c r="A36" s="25"/>
      <c r="B36" s="59">
        <v>2019</v>
      </c>
      <c r="C36" s="60" t="s">
        <v>82</v>
      </c>
      <c r="D36" s="82" t="s">
        <v>83</v>
      </c>
      <c r="E36" s="75"/>
      <c r="F36" s="75"/>
      <c r="G36" s="60" t="s">
        <v>18</v>
      </c>
      <c r="H36" s="82" t="s">
        <v>13</v>
      </c>
      <c r="I36" s="75"/>
      <c r="J36" s="59" t="s">
        <v>25</v>
      </c>
      <c r="K36" s="59">
        <v>4</v>
      </c>
      <c r="L36" s="83" t="s">
        <v>15</v>
      </c>
      <c r="M36" s="75"/>
      <c r="N36" s="75"/>
      <c r="O36" s="59" t="s">
        <v>14</v>
      </c>
      <c r="P36" s="29">
        <f>356253.97+195146.03</f>
        <v>551400</v>
      </c>
    </row>
    <row r="37" spans="1:16" ht="24.9" hidden="1" customHeight="1">
      <c r="A37" s="25"/>
      <c r="B37" s="59">
        <v>2019</v>
      </c>
      <c r="C37" s="60" t="s">
        <v>84</v>
      </c>
      <c r="D37" s="82" t="s">
        <v>85</v>
      </c>
      <c r="E37" s="75"/>
      <c r="F37" s="75"/>
      <c r="G37" s="60" t="s">
        <v>18</v>
      </c>
      <c r="H37" s="82" t="s">
        <v>13</v>
      </c>
      <c r="I37" s="75"/>
      <c r="J37" s="59" t="s">
        <v>25</v>
      </c>
      <c r="K37" s="59">
        <v>4</v>
      </c>
      <c r="L37" s="83" t="s">
        <v>15</v>
      </c>
      <c r="M37" s="75"/>
      <c r="N37" s="75"/>
      <c r="O37" s="59" t="s">
        <v>14</v>
      </c>
      <c r="P37" s="29">
        <v>0</v>
      </c>
    </row>
    <row r="38" spans="1:16" ht="24.9" hidden="1" customHeight="1">
      <c r="A38" s="25"/>
      <c r="B38" s="59">
        <v>2019</v>
      </c>
      <c r="C38" s="60" t="s">
        <v>86</v>
      </c>
      <c r="D38" s="82" t="s">
        <v>87</v>
      </c>
      <c r="E38" s="75"/>
      <c r="F38" s="75"/>
      <c r="G38" s="60" t="s">
        <v>18</v>
      </c>
      <c r="H38" s="82" t="s">
        <v>13</v>
      </c>
      <c r="I38" s="75"/>
      <c r="J38" s="59" t="s">
        <v>25</v>
      </c>
      <c r="K38" s="59">
        <v>4</v>
      </c>
      <c r="L38" s="83" t="s">
        <v>15</v>
      </c>
      <c r="M38" s="75"/>
      <c r="N38" s="75"/>
      <c r="O38" s="59" t="s">
        <v>14</v>
      </c>
      <c r="P38" s="29">
        <v>0</v>
      </c>
    </row>
    <row r="39" spans="1:16" s="35" customFormat="1" ht="24.9" customHeight="1">
      <c r="A39" s="33"/>
      <c r="B39" s="58">
        <v>2019</v>
      </c>
      <c r="C39" s="34" t="s">
        <v>88</v>
      </c>
      <c r="D39" s="79" t="s">
        <v>89</v>
      </c>
      <c r="E39" s="80"/>
      <c r="F39" s="80"/>
      <c r="G39" s="34" t="s">
        <v>18</v>
      </c>
      <c r="H39" s="79" t="s">
        <v>13</v>
      </c>
      <c r="I39" s="80"/>
      <c r="J39" s="58" t="s">
        <v>14</v>
      </c>
      <c r="K39" s="58">
        <v>3</v>
      </c>
      <c r="L39" s="81" t="s">
        <v>15</v>
      </c>
      <c r="M39" s="80"/>
      <c r="N39" s="80"/>
      <c r="O39" s="58" t="s">
        <v>14</v>
      </c>
      <c r="P39" s="36">
        <f>SUM(P40:P53)</f>
        <v>4593334.79</v>
      </c>
    </row>
    <row r="40" spans="1:16" ht="24.9" hidden="1" customHeight="1">
      <c r="A40" s="25"/>
      <c r="B40" s="59">
        <v>2019</v>
      </c>
      <c r="C40" s="60" t="s">
        <v>90</v>
      </c>
      <c r="D40" s="82" t="s">
        <v>91</v>
      </c>
      <c r="E40" s="75"/>
      <c r="F40" s="75"/>
      <c r="G40" s="60" t="s">
        <v>18</v>
      </c>
      <c r="H40" s="82" t="s">
        <v>13</v>
      </c>
      <c r="I40" s="75"/>
      <c r="J40" s="59" t="s">
        <v>25</v>
      </c>
      <c r="K40" s="59">
        <v>4</v>
      </c>
      <c r="L40" s="83" t="s">
        <v>15</v>
      </c>
      <c r="M40" s="75"/>
      <c r="N40" s="75"/>
      <c r="O40" s="59" t="s">
        <v>14</v>
      </c>
      <c r="P40" s="29">
        <v>0</v>
      </c>
    </row>
    <row r="41" spans="1:16" ht="24.9" customHeight="1">
      <c r="A41" s="25"/>
      <c r="B41" s="59">
        <v>2019</v>
      </c>
      <c r="C41" s="60" t="s">
        <v>92</v>
      </c>
      <c r="D41" s="82" t="s">
        <v>93</v>
      </c>
      <c r="E41" s="75"/>
      <c r="F41" s="75"/>
      <c r="G41" s="60" t="s">
        <v>18</v>
      </c>
      <c r="H41" s="82" t="s">
        <v>13</v>
      </c>
      <c r="I41" s="75"/>
      <c r="J41" s="59" t="s">
        <v>25</v>
      </c>
      <c r="K41" s="59">
        <v>4</v>
      </c>
      <c r="L41" s="83" t="s">
        <v>15</v>
      </c>
      <c r="M41" s="75"/>
      <c r="N41" s="75"/>
      <c r="O41" s="59" t="s">
        <v>14</v>
      </c>
      <c r="P41" s="29">
        <v>966450.12</v>
      </c>
    </row>
    <row r="42" spans="1:16" ht="24.9" hidden="1" customHeight="1">
      <c r="A42" s="25"/>
      <c r="B42" s="59">
        <v>2019</v>
      </c>
      <c r="C42" s="60" t="s">
        <v>94</v>
      </c>
      <c r="D42" s="82" t="s">
        <v>95</v>
      </c>
      <c r="E42" s="75"/>
      <c r="F42" s="75"/>
      <c r="G42" s="60" t="s">
        <v>18</v>
      </c>
      <c r="H42" s="82" t="s">
        <v>13</v>
      </c>
      <c r="I42" s="75"/>
      <c r="J42" s="59" t="s">
        <v>25</v>
      </c>
      <c r="K42" s="59">
        <v>4</v>
      </c>
      <c r="L42" s="83" t="s">
        <v>15</v>
      </c>
      <c r="M42" s="75"/>
      <c r="N42" s="75"/>
      <c r="O42" s="59" t="s">
        <v>14</v>
      </c>
      <c r="P42" s="29">
        <v>0</v>
      </c>
    </row>
    <row r="43" spans="1:16" ht="24.9" hidden="1" customHeight="1">
      <c r="A43" s="25"/>
      <c r="B43" s="59">
        <v>2019</v>
      </c>
      <c r="C43" s="60" t="s">
        <v>96</v>
      </c>
      <c r="D43" s="82" t="s">
        <v>97</v>
      </c>
      <c r="E43" s="75"/>
      <c r="F43" s="75"/>
      <c r="G43" s="60" t="s">
        <v>18</v>
      </c>
      <c r="H43" s="82" t="s">
        <v>13</v>
      </c>
      <c r="I43" s="75"/>
      <c r="J43" s="59" t="s">
        <v>25</v>
      </c>
      <c r="K43" s="59">
        <v>4</v>
      </c>
      <c r="L43" s="83" t="s">
        <v>15</v>
      </c>
      <c r="M43" s="75"/>
      <c r="N43" s="75"/>
      <c r="O43" s="59" t="s">
        <v>14</v>
      </c>
      <c r="P43" s="29">
        <v>0</v>
      </c>
    </row>
    <row r="44" spans="1:16" ht="24.9" customHeight="1">
      <c r="A44" s="25"/>
      <c r="B44" s="59">
        <v>2019</v>
      </c>
      <c r="C44" s="60" t="s">
        <v>98</v>
      </c>
      <c r="D44" s="82" t="s">
        <v>99</v>
      </c>
      <c r="E44" s="75"/>
      <c r="F44" s="75"/>
      <c r="G44" s="60" t="s">
        <v>18</v>
      </c>
      <c r="H44" s="82" t="s">
        <v>13</v>
      </c>
      <c r="I44" s="75"/>
      <c r="J44" s="59" t="s">
        <v>25</v>
      </c>
      <c r="K44" s="59">
        <v>4</v>
      </c>
      <c r="L44" s="83" t="s">
        <v>15</v>
      </c>
      <c r="M44" s="75"/>
      <c r="N44" s="75"/>
      <c r="O44" s="59" t="s">
        <v>14</v>
      </c>
      <c r="P44" s="29">
        <f>2373889.51+938957.66</f>
        <v>3312847.17</v>
      </c>
    </row>
    <row r="45" spans="1:16" ht="33" hidden="1" customHeight="1">
      <c r="A45" s="25"/>
      <c r="B45" s="59">
        <v>2019</v>
      </c>
      <c r="C45" s="60" t="s">
        <v>100</v>
      </c>
      <c r="D45" s="82" t="s">
        <v>101</v>
      </c>
      <c r="E45" s="75"/>
      <c r="F45" s="75"/>
      <c r="G45" s="60" t="s">
        <v>18</v>
      </c>
      <c r="H45" s="82" t="s">
        <v>13</v>
      </c>
      <c r="I45" s="75"/>
      <c r="J45" s="59" t="s">
        <v>25</v>
      </c>
      <c r="K45" s="59">
        <v>4</v>
      </c>
      <c r="L45" s="83" t="s">
        <v>15</v>
      </c>
      <c r="M45" s="75"/>
      <c r="N45" s="75"/>
      <c r="O45" s="59" t="s">
        <v>14</v>
      </c>
      <c r="P45" s="29">
        <v>0</v>
      </c>
    </row>
    <row r="46" spans="1:16" ht="24.9" customHeight="1">
      <c r="A46" s="25"/>
      <c r="B46" s="59">
        <v>2019</v>
      </c>
      <c r="C46" s="60" t="s">
        <v>102</v>
      </c>
      <c r="D46" s="82" t="s">
        <v>103</v>
      </c>
      <c r="E46" s="75"/>
      <c r="F46" s="75"/>
      <c r="G46" s="60" t="s">
        <v>18</v>
      </c>
      <c r="H46" s="82" t="s">
        <v>13</v>
      </c>
      <c r="I46" s="75"/>
      <c r="J46" s="59" t="s">
        <v>25</v>
      </c>
      <c r="K46" s="59">
        <v>4</v>
      </c>
      <c r="L46" s="83" t="s">
        <v>15</v>
      </c>
      <c r="M46" s="75"/>
      <c r="N46" s="75"/>
      <c r="O46" s="59" t="s">
        <v>14</v>
      </c>
      <c r="P46" s="29">
        <v>82409.38</v>
      </c>
    </row>
    <row r="47" spans="1:16" ht="24.9" hidden="1" customHeight="1">
      <c r="A47" s="25"/>
      <c r="B47" s="59">
        <v>2019</v>
      </c>
      <c r="C47" s="60" t="s">
        <v>104</v>
      </c>
      <c r="D47" s="82" t="s">
        <v>105</v>
      </c>
      <c r="E47" s="75"/>
      <c r="F47" s="75"/>
      <c r="G47" s="60" t="s">
        <v>18</v>
      </c>
      <c r="H47" s="82" t="s">
        <v>13</v>
      </c>
      <c r="I47" s="75"/>
      <c r="J47" s="59" t="s">
        <v>25</v>
      </c>
      <c r="K47" s="59">
        <v>4</v>
      </c>
      <c r="L47" s="83" t="s">
        <v>15</v>
      </c>
      <c r="M47" s="75"/>
      <c r="N47" s="75"/>
      <c r="O47" s="59" t="s">
        <v>14</v>
      </c>
      <c r="P47" s="29">
        <v>0</v>
      </c>
    </row>
    <row r="48" spans="1:16" ht="24.9" hidden="1" customHeight="1">
      <c r="A48" s="25"/>
      <c r="B48" s="59">
        <v>2019</v>
      </c>
      <c r="C48" s="60" t="s">
        <v>106</v>
      </c>
      <c r="D48" s="82" t="s">
        <v>107</v>
      </c>
      <c r="E48" s="75"/>
      <c r="F48" s="75"/>
      <c r="G48" s="60" t="s">
        <v>18</v>
      </c>
      <c r="H48" s="82" t="s">
        <v>13</v>
      </c>
      <c r="I48" s="75"/>
      <c r="J48" s="59" t="s">
        <v>25</v>
      </c>
      <c r="K48" s="59">
        <v>4</v>
      </c>
      <c r="L48" s="83" t="s">
        <v>15</v>
      </c>
      <c r="M48" s="75"/>
      <c r="N48" s="75"/>
      <c r="O48" s="59" t="s">
        <v>14</v>
      </c>
      <c r="P48" s="29">
        <v>0</v>
      </c>
    </row>
    <row r="49" spans="1:16" ht="24.9" hidden="1" customHeight="1">
      <c r="A49" s="25"/>
      <c r="B49" s="59">
        <v>2019</v>
      </c>
      <c r="C49" s="60" t="s">
        <v>108</v>
      </c>
      <c r="D49" s="82" t="s">
        <v>109</v>
      </c>
      <c r="E49" s="75"/>
      <c r="F49" s="75"/>
      <c r="G49" s="60" t="s">
        <v>18</v>
      </c>
      <c r="H49" s="82" t="s">
        <v>13</v>
      </c>
      <c r="I49" s="75"/>
      <c r="J49" s="59" t="s">
        <v>25</v>
      </c>
      <c r="K49" s="59">
        <v>4</v>
      </c>
      <c r="L49" s="83" t="s">
        <v>15</v>
      </c>
      <c r="M49" s="75"/>
      <c r="N49" s="75"/>
      <c r="O49" s="59" t="s">
        <v>14</v>
      </c>
      <c r="P49" s="29">
        <v>0</v>
      </c>
    </row>
    <row r="50" spans="1:16" ht="24.9" hidden="1" customHeight="1">
      <c r="A50" s="25"/>
      <c r="B50" s="59">
        <v>2019</v>
      </c>
      <c r="C50" s="60" t="s">
        <v>110</v>
      </c>
      <c r="D50" s="82" t="s">
        <v>111</v>
      </c>
      <c r="E50" s="75"/>
      <c r="F50" s="75"/>
      <c r="G50" s="60" t="s">
        <v>18</v>
      </c>
      <c r="H50" s="82" t="s">
        <v>13</v>
      </c>
      <c r="I50" s="75"/>
      <c r="J50" s="59" t="s">
        <v>25</v>
      </c>
      <c r="K50" s="59">
        <v>4</v>
      </c>
      <c r="L50" s="83" t="s">
        <v>15</v>
      </c>
      <c r="M50" s="75"/>
      <c r="N50" s="75"/>
      <c r="O50" s="59" t="s">
        <v>14</v>
      </c>
      <c r="P50" s="29">
        <v>0</v>
      </c>
    </row>
    <row r="51" spans="1:16" ht="24.9" customHeight="1">
      <c r="A51" s="25"/>
      <c r="B51" s="59">
        <v>2019</v>
      </c>
      <c r="C51" s="60" t="s">
        <v>112</v>
      </c>
      <c r="D51" s="82" t="s">
        <v>113</v>
      </c>
      <c r="E51" s="75"/>
      <c r="F51" s="75"/>
      <c r="G51" s="60" t="s">
        <v>18</v>
      </c>
      <c r="H51" s="82" t="s">
        <v>13</v>
      </c>
      <c r="I51" s="75"/>
      <c r="J51" s="59" t="s">
        <v>25</v>
      </c>
      <c r="K51" s="59">
        <v>4</v>
      </c>
      <c r="L51" s="83" t="s">
        <v>15</v>
      </c>
      <c r="M51" s="75"/>
      <c r="N51" s="75"/>
      <c r="O51" s="59" t="s">
        <v>14</v>
      </c>
      <c r="P51" s="29">
        <f>202136.22+19023.96</f>
        <v>221160.18</v>
      </c>
    </row>
    <row r="52" spans="1:16" ht="24.9" hidden="1" customHeight="1">
      <c r="A52" s="25"/>
      <c r="B52" s="59">
        <v>2019</v>
      </c>
      <c r="C52" s="60" t="s">
        <v>114</v>
      </c>
      <c r="D52" s="82" t="s">
        <v>115</v>
      </c>
      <c r="E52" s="75"/>
      <c r="F52" s="75"/>
      <c r="G52" s="60" t="s">
        <v>18</v>
      </c>
      <c r="H52" s="82" t="s">
        <v>13</v>
      </c>
      <c r="I52" s="75"/>
      <c r="J52" s="59" t="s">
        <v>25</v>
      </c>
      <c r="K52" s="59">
        <v>4</v>
      </c>
      <c r="L52" s="83" t="s">
        <v>15</v>
      </c>
      <c r="M52" s="75"/>
      <c r="N52" s="75"/>
      <c r="O52" s="59" t="s">
        <v>14</v>
      </c>
      <c r="P52" s="29">
        <v>0</v>
      </c>
    </row>
    <row r="53" spans="1:16" ht="24.9" customHeight="1">
      <c r="A53" s="25"/>
      <c r="B53" s="59">
        <v>2019</v>
      </c>
      <c r="C53" s="60" t="s">
        <v>116</v>
      </c>
      <c r="D53" s="82" t="s">
        <v>117</v>
      </c>
      <c r="E53" s="75"/>
      <c r="F53" s="75"/>
      <c r="G53" s="60" t="s">
        <v>18</v>
      </c>
      <c r="H53" s="82" t="s">
        <v>13</v>
      </c>
      <c r="I53" s="75"/>
      <c r="J53" s="59" t="s">
        <v>25</v>
      </c>
      <c r="K53" s="59">
        <v>4</v>
      </c>
      <c r="L53" s="83" t="s">
        <v>15</v>
      </c>
      <c r="M53" s="75"/>
      <c r="N53" s="75"/>
      <c r="O53" s="59" t="s">
        <v>14</v>
      </c>
      <c r="P53" s="29">
        <f>10351.39+116.55</f>
        <v>10467.939999999999</v>
      </c>
    </row>
    <row r="54" spans="1:16" s="35" customFormat="1" ht="24.9" customHeight="1">
      <c r="A54" s="33"/>
      <c r="B54" s="58">
        <v>2019</v>
      </c>
      <c r="C54" s="34" t="s">
        <v>118</v>
      </c>
      <c r="D54" s="79" t="s">
        <v>119</v>
      </c>
      <c r="E54" s="80"/>
      <c r="F54" s="80"/>
      <c r="G54" s="34" t="s">
        <v>18</v>
      </c>
      <c r="H54" s="79" t="s">
        <v>13</v>
      </c>
      <c r="I54" s="80"/>
      <c r="J54" s="58" t="s">
        <v>14</v>
      </c>
      <c r="K54" s="58">
        <v>3</v>
      </c>
      <c r="L54" s="81" t="s">
        <v>15</v>
      </c>
      <c r="M54" s="80"/>
      <c r="N54" s="80"/>
      <c r="O54" s="58" t="s">
        <v>14</v>
      </c>
      <c r="P54" s="36">
        <f>SUM(P55:P63)</f>
        <v>2482921.0499999998</v>
      </c>
    </row>
    <row r="55" spans="1:16" ht="24.9" hidden="1" customHeight="1">
      <c r="A55" s="25"/>
      <c r="B55" s="59">
        <v>2019</v>
      </c>
      <c r="C55" s="60" t="s">
        <v>120</v>
      </c>
      <c r="D55" s="82" t="s">
        <v>121</v>
      </c>
      <c r="E55" s="75"/>
      <c r="F55" s="75"/>
      <c r="G55" s="60" t="s">
        <v>18</v>
      </c>
      <c r="H55" s="82" t="s">
        <v>13</v>
      </c>
      <c r="I55" s="75"/>
      <c r="J55" s="59" t="s">
        <v>25</v>
      </c>
      <c r="K55" s="59">
        <v>4</v>
      </c>
      <c r="L55" s="83" t="s">
        <v>15</v>
      </c>
      <c r="M55" s="75"/>
      <c r="N55" s="75"/>
      <c r="O55" s="59" t="s">
        <v>14</v>
      </c>
      <c r="P55" s="29">
        <v>0</v>
      </c>
    </row>
    <row r="56" spans="1:16" ht="24.9" hidden="1" customHeight="1">
      <c r="A56" s="25"/>
      <c r="B56" s="59">
        <v>2019</v>
      </c>
      <c r="C56" s="60" t="s">
        <v>122</v>
      </c>
      <c r="D56" s="82" t="s">
        <v>123</v>
      </c>
      <c r="E56" s="75"/>
      <c r="F56" s="75"/>
      <c r="G56" s="60" t="s">
        <v>18</v>
      </c>
      <c r="H56" s="82" t="s">
        <v>13</v>
      </c>
      <c r="I56" s="75"/>
      <c r="J56" s="59" t="s">
        <v>25</v>
      </c>
      <c r="K56" s="59">
        <v>4</v>
      </c>
      <c r="L56" s="83" t="s">
        <v>15</v>
      </c>
      <c r="M56" s="75"/>
      <c r="N56" s="75"/>
      <c r="O56" s="59" t="s">
        <v>14</v>
      </c>
      <c r="P56" s="29">
        <v>0</v>
      </c>
    </row>
    <row r="57" spans="1:16" ht="24.9" customHeight="1">
      <c r="A57" s="25"/>
      <c r="B57" s="59">
        <v>2019</v>
      </c>
      <c r="C57" s="60" t="s">
        <v>124</v>
      </c>
      <c r="D57" s="82" t="s">
        <v>125</v>
      </c>
      <c r="E57" s="75"/>
      <c r="F57" s="75"/>
      <c r="G57" s="60" t="s">
        <v>18</v>
      </c>
      <c r="H57" s="82" t="s">
        <v>13</v>
      </c>
      <c r="I57" s="75"/>
      <c r="J57" s="59" t="s">
        <v>25</v>
      </c>
      <c r="K57" s="59">
        <v>4</v>
      </c>
      <c r="L57" s="83" t="s">
        <v>15</v>
      </c>
      <c r="M57" s="75"/>
      <c r="N57" s="75"/>
      <c r="O57" s="59" t="s">
        <v>14</v>
      </c>
      <c r="P57" s="29">
        <v>20378.939999999999</v>
      </c>
    </row>
    <row r="58" spans="1:16" ht="24.9" hidden="1" customHeight="1">
      <c r="A58" s="25"/>
      <c r="B58" s="59">
        <v>2019</v>
      </c>
      <c r="C58" s="60" t="s">
        <v>126</v>
      </c>
      <c r="D58" s="82" t="s">
        <v>127</v>
      </c>
      <c r="E58" s="75"/>
      <c r="F58" s="75"/>
      <c r="G58" s="60" t="s">
        <v>18</v>
      </c>
      <c r="H58" s="82" t="s">
        <v>13</v>
      </c>
      <c r="I58" s="75"/>
      <c r="J58" s="59" t="s">
        <v>25</v>
      </c>
      <c r="K58" s="59">
        <v>4</v>
      </c>
      <c r="L58" s="83" t="s">
        <v>15</v>
      </c>
      <c r="M58" s="75"/>
      <c r="N58" s="75"/>
      <c r="O58" s="59" t="s">
        <v>14</v>
      </c>
      <c r="P58" s="29">
        <v>0</v>
      </c>
    </row>
    <row r="59" spans="1:16" ht="24.9" hidden="1" customHeight="1">
      <c r="A59" s="25"/>
      <c r="B59" s="59">
        <v>2019</v>
      </c>
      <c r="C59" s="60" t="s">
        <v>128</v>
      </c>
      <c r="D59" s="82" t="s">
        <v>129</v>
      </c>
      <c r="E59" s="75"/>
      <c r="F59" s="75"/>
      <c r="G59" s="60" t="s">
        <v>18</v>
      </c>
      <c r="H59" s="82" t="s">
        <v>13</v>
      </c>
      <c r="I59" s="75"/>
      <c r="J59" s="59" t="s">
        <v>25</v>
      </c>
      <c r="K59" s="59">
        <v>4</v>
      </c>
      <c r="L59" s="83" t="s">
        <v>15</v>
      </c>
      <c r="M59" s="75"/>
      <c r="N59" s="75"/>
      <c r="O59" s="59" t="s">
        <v>14</v>
      </c>
      <c r="P59" s="29">
        <v>0</v>
      </c>
    </row>
    <row r="60" spans="1:16" ht="24.9" hidden="1" customHeight="1">
      <c r="A60" s="25"/>
      <c r="B60" s="59">
        <v>2019</v>
      </c>
      <c r="C60" s="60" t="s">
        <v>130</v>
      </c>
      <c r="D60" s="82" t="s">
        <v>131</v>
      </c>
      <c r="E60" s="75"/>
      <c r="F60" s="75"/>
      <c r="G60" s="60" t="s">
        <v>18</v>
      </c>
      <c r="H60" s="82" t="s">
        <v>13</v>
      </c>
      <c r="I60" s="75"/>
      <c r="J60" s="59" t="s">
        <v>25</v>
      </c>
      <c r="K60" s="59">
        <v>4</v>
      </c>
      <c r="L60" s="83" t="s">
        <v>15</v>
      </c>
      <c r="M60" s="75"/>
      <c r="N60" s="75"/>
      <c r="O60" s="59" t="s">
        <v>14</v>
      </c>
      <c r="P60" s="29">
        <v>0</v>
      </c>
    </row>
    <row r="61" spans="1:16" ht="24.9" customHeight="1">
      <c r="A61" s="25"/>
      <c r="B61" s="59">
        <v>2019</v>
      </c>
      <c r="C61" s="60" t="s">
        <v>132</v>
      </c>
      <c r="D61" s="82" t="s">
        <v>133</v>
      </c>
      <c r="E61" s="75"/>
      <c r="F61" s="75"/>
      <c r="G61" s="60" t="s">
        <v>18</v>
      </c>
      <c r="H61" s="82" t="s">
        <v>13</v>
      </c>
      <c r="I61" s="75"/>
      <c r="J61" s="59" t="s">
        <v>25</v>
      </c>
      <c r="K61" s="59">
        <v>4</v>
      </c>
      <c r="L61" s="83" t="s">
        <v>15</v>
      </c>
      <c r="M61" s="75"/>
      <c r="N61" s="75"/>
      <c r="O61" s="59" t="s">
        <v>14</v>
      </c>
      <c r="P61" s="29">
        <f>253051.35+360855.71</f>
        <v>613907.06000000006</v>
      </c>
    </row>
    <row r="62" spans="1:16" ht="24.9" customHeight="1">
      <c r="A62" s="25"/>
      <c r="B62" s="59">
        <v>2019</v>
      </c>
      <c r="C62" s="60" t="s">
        <v>134</v>
      </c>
      <c r="D62" s="82" t="s">
        <v>135</v>
      </c>
      <c r="E62" s="75"/>
      <c r="F62" s="75"/>
      <c r="G62" s="60" t="s">
        <v>18</v>
      </c>
      <c r="H62" s="82" t="s">
        <v>13</v>
      </c>
      <c r="I62" s="75"/>
      <c r="J62" s="59" t="s">
        <v>25</v>
      </c>
      <c r="K62" s="59">
        <v>4</v>
      </c>
      <c r="L62" s="83" t="s">
        <v>15</v>
      </c>
      <c r="M62" s="75"/>
      <c r="N62" s="75"/>
      <c r="O62" s="59" t="s">
        <v>14</v>
      </c>
      <c r="P62" s="29">
        <f>629343.25+658254.21+2400</f>
        <v>1289997.46</v>
      </c>
    </row>
    <row r="63" spans="1:16" ht="36.75" customHeight="1">
      <c r="A63" s="25"/>
      <c r="B63" s="59">
        <v>2019</v>
      </c>
      <c r="C63" s="60" t="s">
        <v>136</v>
      </c>
      <c r="D63" s="82" t="s">
        <v>137</v>
      </c>
      <c r="E63" s="75"/>
      <c r="F63" s="75"/>
      <c r="G63" s="60" t="s">
        <v>18</v>
      </c>
      <c r="H63" s="82" t="s">
        <v>13</v>
      </c>
      <c r="I63" s="75"/>
      <c r="J63" s="59" t="s">
        <v>25</v>
      </c>
      <c r="K63" s="59">
        <v>4</v>
      </c>
      <c r="L63" s="83" t="s">
        <v>15</v>
      </c>
      <c r="M63" s="75"/>
      <c r="N63" s="75"/>
      <c r="O63" s="59" t="s">
        <v>14</v>
      </c>
      <c r="P63" s="29">
        <v>558637.59</v>
      </c>
    </row>
    <row r="64" spans="1:16" s="35" customFormat="1" ht="24.9" customHeight="1">
      <c r="A64" s="33"/>
      <c r="B64" s="58">
        <v>2019</v>
      </c>
      <c r="C64" s="34" t="s">
        <v>138</v>
      </c>
      <c r="D64" s="79" t="s">
        <v>139</v>
      </c>
      <c r="E64" s="80"/>
      <c r="F64" s="80"/>
      <c r="G64" s="34" t="s">
        <v>18</v>
      </c>
      <c r="H64" s="79" t="s">
        <v>13</v>
      </c>
      <c r="I64" s="80"/>
      <c r="J64" s="58" t="s">
        <v>14</v>
      </c>
      <c r="K64" s="58">
        <v>3</v>
      </c>
      <c r="L64" s="81" t="s">
        <v>15</v>
      </c>
      <c r="M64" s="80"/>
      <c r="N64" s="80"/>
      <c r="O64" s="58" t="s">
        <v>14</v>
      </c>
      <c r="P64" s="36">
        <f>P65</f>
        <v>3232620.62</v>
      </c>
    </row>
    <row r="65" spans="1:16" ht="24.9" customHeight="1">
      <c r="A65" s="25"/>
      <c r="B65" s="59">
        <v>2019</v>
      </c>
      <c r="C65" s="60" t="s">
        <v>140</v>
      </c>
      <c r="D65" s="82" t="s">
        <v>141</v>
      </c>
      <c r="E65" s="75"/>
      <c r="F65" s="75"/>
      <c r="G65" s="60" t="s">
        <v>18</v>
      </c>
      <c r="H65" s="82" t="s">
        <v>13</v>
      </c>
      <c r="I65" s="75"/>
      <c r="J65" s="59" t="s">
        <v>25</v>
      </c>
      <c r="K65" s="59">
        <v>4</v>
      </c>
      <c r="L65" s="83" t="s">
        <v>15</v>
      </c>
      <c r="M65" s="75"/>
      <c r="N65" s="75"/>
      <c r="O65" s="59" t="s">
        <v>14</v>
      </c>
      <c r="P65" s="29">
        <f>972659.28+2259961.34</f>
        <v>3232620.62</v>
      </c>
    </row>
    <row r="66" spans="1:16" ht="24.9" hidden="1" customHeight="1">
      <c r="A66" s="25"/>
      <c r="B66" s="59">
        <v>2019</v>
      </c>
      <c r="C66" s="60" t="s">
        <v>142</v>
      </c>
      <c r="D66" s="82" t="s">
        <v>143</v>
      </c>
      <c r="E66" s="75"/>
      <c r="F66" s="75"/>
      <c r="G66" s="60" t="s">
        <v>18</v>
      </c>
      <c r="H66" s="82" t="s">
        <v>13</v>
      </c>
      <c r="I66" s="75"/>
      <c r="J66" s="59" t="s">
        <v>25</v>
      </c>
      <c r="K66" s="59">
        <v>4</v>
      </c>
      <c r="L66" s="83" t="s">
        <v>15</v>
      </c>
      <c r="M66" s="75"/>
      <c r="N66" s="75"/>
      <c r="O66" s="59" t="s">
        <v>14</v>
      </c>
      <c r="P66" s="29">
        <v>0</v>
      </c>
    </row>
    <row r="67" spans="1:16" ht="24.9" hidden="1" customHeight="1">
      <c r="A67" s="25"/>
      <c r="B67" s="59">
        <v>2019</v>
      </c>
      <c r="C67" s="60" t="s">
        <v>144</v>
      </c>
      <c r="D67" s="82" t="s">
        <v>145</v>
      </c>
      <c r="E67" s="75"/>
      <c r="F67" s="75"/>
      <c r="G67" s="60" t="s">
        <v>18</v>
      </c>
      <c r="H67" s="82" t="s">
        <v>13</v>
      </c>
      <c r="I67" s="75"/>
      <c r="J67" s="59" t="s">
        <v>25</v>
      </c>
      <c r="K67" s="59">
        <v>4</v>
      </c>
      <c r="L67" s="83" t="s">
        <v>15</v>
      </c>
      <c r="M67" s="75"/>
      <c r="N67" s="75"/>
      <c r="O67" s="59" t="s">
        <v>14</v>
      </c>
      <c r="P67" s="29">
        <v>0</v>
      </c>
    </row>
    <row r="68" spans="1:16" ht="24.9" hidden="1" customHeight="1">
      <c r="A68" s="25"/>
      <c r="B68" s="59">
        <v>2019</v>
      </c>
      <c r="C68" s="60" t="s">
        <v>146</v>
      </c>
      <c r="D68" s="82" t="s">
        <v>147</v>
      </c>
      <c r="E68" s="75"/>
      <c r="F68" s="75"/>
      <c r="G68" s="60" t="s">
        <v>18</v>
      </c>
      <c r="H68" s="82" t="s">
        <v>13</v>
      </c>
      <c r="I68" s="75"/>
      <c r="J68" s="59" t="s">
        <v>25</v>
      </c>
      <c r="K68" s="59">
        <v>4</v>
      </c>
      <c r="L68" s="83" t="s">
        <v>15</v>
      </c>
      <c r="M68" s="75"/>
      <c r="N68" s="75"/>
      <c r="O68" s="59" t="s">
        <v>14</v>
      </c>
      <c r="P68" s="29">
        <v>0</v>
      </c>
    </row>
    <row r="69" spans="1:16" s="35" customFormat="1" ht="24.9" customHeight="1">
      <c r="A69" s="33"/>
      <c r="B69" s="58">
        <v>2019</v>
      </c>
      <c r="C69" s="34" t="s">
        <v>148</v>
      </c>
      <c r="D69" s="79" t="s">
        <v>149</v>
      </c>
      <c r="E69" s="80"/>
      <c r="F69" s="80"/>
      <c r="G69" s="34" t="s">
        <v>18</v>
      </c>
      <c r="H69" s="79" t="s">
        <v>13</v>
      </c>
      <c r="I69" s="80"/>
      <c r="J69" s="58" t="s">
        <v>14</v>
      </c>
      <c r="K69" s="58">
        <v>3</v>
      </c>
      <c r="L69" s="81" t="s">
        <v>15</v>
      </c>
      <c r="M69" s="80"/>
      <c r="N69" s="80"/>
      <c r="O69" s="58" t="s">
        <v>14</v>
      </c>
      <c r="P69" s="36">
        <f>P70</f>
        <v>50000</v>
      </c>
    </row>
    <row r="70" spans="1:16" ht="24.9" customHeight="1">
      <c r="A70" s="25"/>
      <c r="B70" s="59">
        <v>2019</v>
      </c>
      <c r="C70" s="60" t="s">
        <v>150</v>
      </c>
      <c r="D70" s="82" t="s">
        <v>151</v>
      </c>
      <c r="E70" s="75"/>
      <c r="F70" s="75"/>
      <c r="G70" s="60" t="s">
        <v>18</v>
      </c>
      <c r="H70" s="82" t="s">
        <v>13</v>
      </c>
      <c r="I70" s="75"/>
      <c r="J70" s="59" t="s">
        <v>25</v>
      </c>
      <c r="K70" s="59">
        <v>4</v>
      </c>
      <c r="L70" s="83" t="s">
        <v>15</v>
      </c>
      <c r="M70" s="75"/>
      <c r="N70" s="75"/>
      <c r="O70" s="59" t="s">
        <v>14</v>
      </c>
      <c r="P70" s="29">
        <v>50000</v>
      </c>
    </row>
    <row r="71" spans="1:16" ht="24.9" hidden="1" customHeight="1">
      <c r="A71" s="25"/>
      <c r="B71" s="59">
        <v>2019</v>
      </c>
      <c r="C71" s="60" t="s">
        <v>152</v>
      </c>
      <c r="D71" s="82" t="s">
        <v>153</v>
      </c>
      <c r="E71" s="75"/>
      <c r="F71" s="75"/>
      <c r="G71" s="60" t="s">
        <v>18</v>
      </c>
      <c r="H71" s="82" t="s">
        <v>13</v>
      </c>
      <c r="I71" s="75"/>
      <c r="J71" s="59" t="s">
        <v>25</v>
      </c>
      <c r="K71" s="59">
        <v>4</v>
      </c>
      <c r="L71" s="83" t="s">
        <v>15</v>
      </c>
      <c r="M71" s="75"/>
      <c r="N71" s="75"/>
      <c r="O71" s="59" t="s">
        <v>14</v>
      </c>
      <c r="P71" s="29">
        <v>0</v>
      </c>
    </row>
    <row r="72" spans="1:16" ht="24.9" hidden="1" customHeight="1">
      <c r="A72" s="25"/>
      <c r="B72" s="59">
        <v>2019</v>
      </c>
      <c r="C72" s="60" t="s">
        <v>154</v>
      </c>
      <c r="D72" s="82" t="s">
        <v>155</v>
      </c>
      <c r="E72" s="75"/>
      <c r="F72" s="75"/>
      <c r="G72" s="60" t="s">
        <v>18</v>
      </c>
      <c r="H72" s="82" t="s">
        <v>13</v>
      </c>
      <c r="I72" s="75"/>
      <c r="J72" s="59" t="s">
        <v>25</v>
      </c>
      <c r="K72" s="59">
        <v>4</v>
      </c>
      <c r="L72" s="83" t="s">
        <v>15</v>
      </c>
      <c r="M72" s="75"/>
      <c r="N72" s="75"/>
      <c r="O72" s="59" t="s">
        <v>14</v>
      </c>
      <c r="P72" s="29">
        <v>0</v>
      </c>
    </row>
    <row r="73" spans="1:16" ht="24.9" hidden="1" customHeight="1">
      <c r="A73" s="25"/>
      <c r="B73" s="59">
        <v>2019</v>
      </c>
      <c r="C73" s="60" t="s">
        <v>156</v>
      </c>
      <c r="D73" s="82" t="s">
        <v>157</v>
      </c>
      <c r="E73" s="75"/>
      <c r="F73" s="75"/>
      <c r="G73" s="60" t="s">
        <v>18</v>
      </c>
      <c r="H73" s="82" t="s">
        <v>13</v>
      </c>
      <c r="I73" s="75"/>
      <c r="J73" s="59" t="s">
        <v>25</v>
      </c>
      <c r="K73" s="59">
        <v>4</v>
      </c>
      <c r="L73" s="83" t="s">
        <v>15</v>
      </c>
      <c r="M73" s="75"/>
      <c r="N73" s="75"/>
      <c r="O73" s="59" t="s">
        <v>14</v>
      </c>
      <c r="P73" s="29">
        <v>0</v>
      </c>
    </row>
    <row r="74" spans="1:16" ht="24.9" hidden="1" customHeight="1">
      <c r="A74" s="25"/>
      <c r="B74" s="59">
        <v>2019</v>
      </c>
      <c r="C74" s="60" t="s">
        <v>158</v>
      </c>
      <c r="D74" s="82" t="s">
        <v>159</v>
      </c>
      <c r="E74" s="75"/>
      <c r="F74" s="75"/>
      <c r="G74" s="60" t="s">
        <v>18</v>
      </c>
      <c r="H74" s="82" t="s">
        <v>13</v>
      </c>
      <c r="I74" s="75"/>
      <c r="J74" s="59" t="s">
        <v>25</v>
      </c>
      <c r="K74" s="59">
        <v>4</v>
      </c>
      <c r="L74" s="83" t="s">
        <v>15</v>
      </c>
      <c r="M74" s="75"/>
      <c r="N74" s="75"/>
      <c r="O74" s="59" t="s">
        <v>14</v>
      </c>
      <c r="P74" s="29">
        <v>0</v>
      </c>
    </row>
    <row r="75" spans="1:16" ht="24.9" hidden="1" customHeight="1">
      <c r="A75" s="25"/>
      <c r="B75" s="59">
        <v>2019</v>
      </c>
      <c r="C75" s="60" t="s">
        <v>160</v>
      </c>
      <c r="D75" s="82" t="s">
        <v>161</v>
      </c>
      <c r="E75" s="75"/>
      <c r="F75" s="75"/>
      <c r="G75" s="60" t="s">
        <v>18</v>
      </c>
      <c r="H75" s="82" t="s">
        <v>13</v>
      </c>
      <c r="I75" s="75"/>
      <c r="J75" s="59" t="s">
        <v>25</v>
      </c>
      <c r="K75" s="59">
        <v>4</v>
      </c>
      <c r="L75" s="83" t="s">
        <v>15</v>
      </c>
      <c r="M75" s="75"/>
      <c r="N75" s="75"/>
      <c r="O75" s="59" t="s">
        <v>14</v>
      </c>
      <c r="P75" s="29">
        <v>0</v>
      </c>
    </row>
    <row r="76" spans="1:16" ht="24.9" hidden="1" customHeight="1">
      <c r="A76" s="25"/>
      <c r="B76" s="59">
        <v>2019</v>
      </c>
      <c r="C76" s="60" t="s">
        <v>162</v>
      </c>
      <c r="D76" s="82" t="s">
        <v>163</v>
      </c>
      <c r="E76" s="75"/>
      <c r="F76" s="75"/>
      <c r="G76" s="60" t="s">
        <v>18</v>
      </c>
      <c r="H76" s="82" t="s">
        <v>13</v>
      </c>
      <c r="I76" s="75"/>
      <c r="J76" s="59" t="s">
        <v>25</v>
      </c>
      <c r="K76" s="59">
        <v>4</v>
      </c>
      <c r="L76" s="83" t="s">
        <v>15</v>
      </c>
      <c r="M76" s="75"/>
      <c r="N76" s="75"/>
      <c r="O76" s="59" t="s">
        <v>14</v>
      </c>
      <c r="P76" s="29">
        <v>0</v>
      </c>
    </row>
    <row r="77" spans="1:16" s="35" customFormat="1" ht="39.75" hidden="1" customHeight="1">
      <c r="A77" s="33"/>
      <c r="B77" s="58">
        <v>2019</v>
      </c>
      <c r="C77" s="34" t="s">
        <v>164</v>
      </c>
      <c r="D77" s="79" t="s">
        <v>165</v>
      </c>
      <c r="E77" s="80"/>
      <c r="F77" s="80"/>
      <c r="G77" s="34" t="s">
        <v>18</v>
      </c>
      <c r="H77" s="79" t="s">
        <v>13</v>
      </c>
      <c r="I77" s="80"/>
      <c r="J77" s="58" t="s">
        <v>14</v>
      </c>
      <c r="K77" s="58">
        <v>3</v>
      </c>
      <c r="L77" s="81" t="s">
        <v>15</v>
      </c>
      <c r="M77" s="80"/>
      <c r="N77" s="80"/>
      <c r="O77" s="58" t="s">
        <v>14</v>
      </c>
      <c r="P77" s="36">
        <v>0</v>
      </c>
    </row>
    <row r="78" spans="1:16" ht="24.9" hidden="1" customHeight="1">
      <c r="A78" s="25"/>
      <c r="B78" s="59">
        <v>2019</v>
      </c>
      <c r="C78" s="60" t="s">
        <v>166</v>
      </c>
      <c r="D78" s="82" t="s">
        <v>167</v>
      </c>
      <c r="E78" s="75"/>
      <c r="F78" s="75"/>
      <c r="G78" s="60" t="s">
        <v>18</v>
      </c>
      <c r="H78" s="82" t="s">
        <v>13</v>
      </c>
      <c r="I78" s="75"/>
      <c r="J78" s="59" t="s">
        <v>25</v>
      </c>
      <c r="K78" s="59">
        <v>4</v>
      </c>
      <c r="L78" s="83" t="s">
        <v>15</v>
      </c>
      <c r="M78" s="75"/>
      <c r="N78" s="75"/>
      <c r="O78" s="59" t="s">
        <v>14</v>
      </c>
      <c r="P78" s="29">
        <v>0</v>
      </c>
    </row>
    <row r="79" spans="1:16" ht="24.9" hidden="1" customHeight="1">
      <c r="A79" s="25"/>
      <c r="B79" s="59">
        <v>2019</v>
      </c>
      <c r="C79" s="60" t="s">
        <v>168</v>
      </c>
      <c r="D79" s="82" t="s">
        <v>169</v>
      </c>
      <c r="E79" s="75"/>
      <c r="F79" s="75"/>
      <c r="G79" s="60" t="s">
        <v>18</v>
      </c>
      <c r="H79" s="82" t="s">
        <v>13</v>
      </c>
      <c r="I79" s="75"/>
      <c r="J79" s="59" t="s">
        <v>25</v>
      </c>
      <c r="K79" s="59">
        <v>4</v>
      </c>
      <c r="L79" s="83" t="s">
        <v>15</v>
      </c>
      <c r="M79" s="75"/>
      <c r="N79" s="75"/>
      <c r="O79" s="59" t="s">
        <v>14</v>
      </c>
      <c r="P79" s="29">
        <v>0</v>
      </c>
    </row>
    <row r="80" spans="1:16" s="35" customFormat="1" ht="24.9" hidden="1" customHeight="1">
      <c r="A80" s="33"/>
      <c r="B80" s="58">
        <v>2019</v>
      </c>
      <c r="C80" s="34" t="s">
        <v>170</v>
      </c>
      <c r="D80" s="79" t="s">
        <v>171</v>
      </c>
      <c r="E80" s="80"/>
      <c r="F80" s="80"/>
      <c r="G80" s="34" t="s">
        <v>18</v>
      </c>
      <c r="H80" s="79" t="s">
        <v>13</v>
      </c>
      <c r="I80" s="80"/>
      <c r="J80" s="58" t="s">
        <v>14</v>
      </c>
      <c r="K80" s="58">
        <v>3</v>
      </c>
      <c r="L80" s="81" t="s">
        <v>15</v>
      </c>
      <c r="M80" s="80"/>
      <c r="N80" s="80"/>
      <c r="O80" s="58" t="s">
        <v>14</v>
      </c>
      <c r="P80" s="36">
        <v>0</v>
      </c>
    </row>
    <row r="81" spans="1:17" ht="24.9" hidden="1" customHeight="1">
      <c r="A81" s="25"/>
      <c r="B81" s="59">
        <v>2019</v>
      </c>
      <c r="C81" s="60" t="s">
        <v>172</v>
      </c>
      <c r="D81" s="82" t="s">
        <v>173</v>
      </c>
      <c r="E81" s="75"/>
      <c r="F81" s="75"/>
      <c r="G81" s="60" t="s">
        <v>18</v>
      </c>
      <c r="H81" s="82" t="s">
        <v>13</v>
      </c>
      <c r="I81" s="75"/>
      <c r="J81" s="59" t="s">
        <v>25</v>
      </c>
      <c r="K81" s="59">
        <v>4</v>
      </c>
      <c r="L81" s="83" t="s">
        <v>15</v>
      </c>
      <c r="M81" s="75"/>
      <c r="N81" s="75"/>
      <c r="O81" s="59" t="s">
        <v>14</v>
      </c>
      <c r="P81" s="29">
        <v>0</v>
      </c>
    </row>
    <row r="82" spans="1:17" s="35" customFormat="1" ht="24.9" customHeight="1">
      <c r="A82" s="33"/>
      <c r="B82" s="58">
        <v>2019</v>
      </c>
      <c r="C82" s="34" t="s">
        <v>174</v>
      </c>
      <c r="D82" s="79" t="s">
        <v>175</v>
      </c>
      <c r="E82" s="80"/>
      <c r="F82" s="80"/>
      <c r="G82" s="34" t="s">
        <v>18</v>
      </c>
      <c r="H82" s="79" t="s">
        <v>13</v>
      </c>
      <c r="I82" s="80"/>
      <c r="J82" s="58" t="s">
        <v>14</v>
      </c>
      <c r="K82" s="58">
        <v>3</v>
      </c>
      <c r="L82" s="81" t="s">
        <v>15</v>
      </c>
      <c r="M82" s="80"/>
      <c r="N82" s="80"/>
      <c r="O82" s="58" t="s">
        <v>14</v>
      </c>
      <c r="P82" s="36">
        <f>P83+P84</f>
        <v>415030.16000000003</v>
      </c>
    </row>
    <row r="83" spans="1:17" ht="24.9" customHeight="1">
      <c r="A83" s="25"/>
      <c r="B83" s="59">
        <v>2019</v>
      </c>
      <c r="C83" s="60" t="s">
        <v>176</v>
      </c>
      <c r="D83" s="82" t="s">
        <v>177</v>
      </c>
      <c r="E83" s="75"/>
      <c r="F83" s="75"/>
      <c r="G83" s="60" t="s">
        <v>18</v>
      </c>
      <c r="H83" s="82" t="s">
        <v>13</v>
      </c>
      <c r="I83" s="75"/>
      <c r="J83" s="59" t="s">
        <v>25</v>
      </c>
      <c r="K83" s="59">
        <v>4</v>
      </c>
      <c r="L83" s="83" t="s">
        <v>15</v>
      </c>
      <c r="M83" s="75"/>
      <c r="N83" s="75"/>
      <c r="O83" s="59" t="s">
        <v>14</v>
      </c>
      <c r="P83" s="29">
        <v>309395.19</v>
      </c>
    </row>
    <row r="84" spans="1:17" ht="24.9" customHeight="1">
      <c r="A84" s="25"/>
      <c r="B84" s="59">
        <v>2019</v>
      </c>
      <c r="C84" s="60" t="s">
        <v>178</v>
      </c>
      <c r="D84" s="82" t="s">
        <v>179</v>
      </c>
      <c r="E84" s="75"/>
      <c r="F84" s="75"/>
      <c r="G84" s="60" t="s">
        <v>18</v>
      </c>
      <c r="H84" s="82" t="s">
        <v>13</v>
      </c>
      <c r="I84" s="75"/>
      <c r="J84" s="59" t="s">
        <v>25</v>
      </c>
      <c r="K84" s="59">
        <v>4</v>
      </c>
      <c r="L84" s="83" t="s">
        <v>15</v>
      </c>
      <c r="M84" s="75"/>
      <c r="N84" s="75"/>
      <c r="O84" s="59" t="s">
        <v>14</v>
      </c>
      <c r="P84" s="29">
        <v>105634.97</v>
      </c>
    </row>
    <row r="85" spans="1:17" s="35" customFormat="1" ht="24.9" hidden="1" customHeight="1">
      <c r="A85" s="33"/>
      <c r="B85" s="58">
        <v>2019</v>
      </c>
      <c r="C85" s="34" t="s">
        <v>180</v>
      </c>
      <c r="D85" s="79" t="s">
        <v>181</v>
      </c>
      <c r="E85" s="80"/>
      <c r="F85" s="80"/>
      <c r="G85" s="34" t="s">
        <v>18</v>
      </c>
      <c r="H85" s="79" t="s">
        <v>13</v>
      </c>
      <c r="I85" s="80"/>
      <c r="J85" s="58" t="s">
        <v>14</v>
      </c>
      <c r="K85" s="58">
        <v>3</v>
      </c>
      <c r="L85" s="81" t="s">
        <v>15</v>
      </c>
      <c r="M85" s="80"/>
      <c r="N85" s="80"/>
      <c r="O85" s="58" t="s">
        <v>14</v>
      </c>
      <c r="P85" s="36">
        <v>0</v>
      </c>
    </row>
    <row r="86" spans="1:17" ht="24.9" hidden="1" customHeight="1">
      <c r="A86" s="25"/>
      <c r="B86" s="59">
        <v>2019</v>
      </c>
      <c r="C86" s="60" t="s">
        <v>182</v>
      </c>
      <c r="D86" s="82" t="s">
        <v>183</v>
      </c>
      <c r="E86" s="75"/>
      <c r="F86" s="75"/>
      <c r="G86" s="60" t="s">
        <v>18</v>
      </c>
      <c r="H86" s="82" t="s">
        <v>13</v>
      </c>
      <c r="I86" s="75"/>
      <c r="J86" s="59" t="s">
        <v>25</v>
      </c>
      <c r="K86" s="59">
        <v>4</v>
      </c>
      <c r="L86" s="83" t="s">
        <v>15</v>
      </c>
      <c r="M86" s="75"/>
      <c r="N86" s="75"/>
      <c r="O86" s="59" t="s">
        <v>14</v>
      </c>
      <c r="P86" s="29">
        <v>0</v>
      </c>
    </row>
    <row r="87" spans="1:17" ht="24.9" hidden="1" customHeight="1">
      <c r="A87" s="25"/>
      <c r="B87" s="59">
        <v>2019</v>
      </c>
      <c r="C87" s="60" t="s">
        <v>184</v>
      </c>
      <c r="D87" s="82" t="s">
        <v>185</v>
      </c>
      <c r="E87" s="75"/>
      <c r="F87" s="75"/>
      <c r="G87" s="60" t="s">
        <v>18</v>
      </c>
      <c r="H87" s="82" t="s">
        <v>13</v>
      </c>
      <c r="I87" s="75"/>
      <c r="J87" s="59" t="s">
        <v>25</v>
      </c>
      <c r="K87" s="59">
        <v>4</v>
      </c>
      <c r="L87" s="83" t="s">
        <v>15</v>
      </c>
      <c r="M87" s="75"/>
      <c r="N87" s="75"/>
      <c r="O87" s="59" t="s">
        <v>14</v>
      </c>
      <c r="P87" s="29">
        <v>0</v>
      </c>
    </row>
    <row r="88" spans="1:17" s="35" customFormat="1" ht="24.9" hidden="1" customHeight="1">
      <c r="A88" s="33"/>
      <c r="B88" s="58">
        <v>2019</v>
      </c>
      <c r="C88" s="34" t="s">
        <v>186</v>
      </c>
      <c r="D88" s="79" t="s">
        <v>187</v>
      </c>
      <c r="E88" s="80"/>
      <c r="F88" s="80"/>
      <c r="G88" s="34" t="s">
        <v>18</v>
      </c>
      <c r="H88" s="79" t="s">
        <v>13</v>
      </c>
      <c r="I88" s="80"/>
      <c r="J88" s="58" t="s">
        <v>14</v>
      </c>
      <c r="K88" s="58">
        <v>3</v>
      </c>
      <c r="L88" s="81" t="s">
        <v>15</v>
      </c>
      <c r="M88" s="80"/>
      <c r="N88" s="80"/>
      <c r="O88" s="58" t="s">
        <v>14</v>
      </c>
      <c r="P88" s="36">
        <v>0</v>
      </c>
      <c r="Q88" s="43"/>
    </row>
    <row r="89" spans="1:17" ht="24.9" hidden="1" customHeight="1">
      <c r="A89" s="25"/>
      <c r="B89" s="59">
        <v>2019</v>
      </c>
      <c r="C89" s="60" t="s">
        <v>188</v>
      </c>
      <c r="D89" s="82" t="s">
        <v>189</v>
      </c>
      <c r="E89" s="75"/>
      <c r="F89" s="75"/>
      <c r="G89" s="60" t="s">
        <v>18</v>
      </c>
      <c r="H89" s="82" t="s">
        <v>13</v>
      </c>
      <c r="I89" s="75"/>
      <c r="J89" s="59" t="s">
        <v>25</v>
      </c>
      <c r="K89" s="59">
        <v>4</v>
      </c>
      <c r="L89" s="83" t="s">
        <v>15</v>
      </c>
      <c r="M89" s="75"/>
      <c r="N89" s="75"/>
      <c r="O89" s="59" t="s">
        <v>14</v>
      </c>
      <c r="P89" s="29">
        <v>0</v>
      </c>
    </row>
    <row r="90" spans="1:17" ht="24.9" hidden="1" customHeight="1">
      <c r="A90" s="25"/>
      <c r="B90" s="59">
        <v>2019</v>
      </c>
      <c r="C90" s="60" t="s">
        <v>190</v>
      </c>
      <c r="D90" s="82" t="s">
        <v>191</v>
      </c>
      <c r="E90" s="75"/>
      <c r="F90" s="75"/>
      <c r="G90" s="60" t="s">
        <v>18</v>
      </c>
      <c r="H90" s="82" t="s">
        <v>13</v>
      </c>
      <c r="I90" s="75"/>
      <c r="J90" s="59" t="s">
        <v>25</v>
      </c>
      <c r="K90" s="59">
        <v>4</v>
      </c>
      <c r="L90" s="83" t="s">
        <v>15</v>
      </c>
      <c r="M90" s="75"/>
      <c r="N90" s="75"/>
      <c r="O90" s="59" t="s">
        <v>14</v>
      </c>
      <c r="P90" s="29">
        <v>0</v>
      </c>
    </row>
    <row r="91" spans="1:17" ht="24.9" hidden="1" customHeight="1">
      <c r="A91" s="25"/>
      <c r="B91" s="59">
        <v>2019</v>
      </c>
      <c r="C91" s="60" t="s">
        <v>192</v>
      </c>
      <c r="D91" s="82" t="s">
        <v>193</v>
      </c>
      <c r="E91" s="75"/>
      <c r="F91" s="75"/>
      <c r="G91" s="60" t="s">
        <v>18</v>
      </c>
      <c r="H91" s="82" t="s">
        <v>13</v>
      </c>
      <c r="I91" s="75"/>
      <c r="J91" s="59" t="s">
        <v>25</v>
      </c>
      <c r="K91" s="59">
        <v>4</v>
      </c>
      <c r="L91" s="83" t="s">
        <v>15</v>
      </c>
      <c r="M91" s="75"/>
      <c r="N91" s="75"/>
      <c r="O91" s="59" t="s">
        <v>14</v>
      </c>
      <c r="P91" s="29">
        <v>0</v>
      </c>
    </row>
    <row r="92" spans="1:17" ht="24.9" hidden="1" customHeight="1">
      <c r="A92" s="25"/>
      <c r="B92" s="59">
        <v>2019</v>
      </c>
      <c r="C92" s="60" t="s">
        <v>194</v>
      </c>
      <c r="D92" s="82" t="s">
        <v>195</v>
      </c>
      <c r="E92" s="75"/>
      <c r="F92" s="75"/>
      <c r="G92" s="60" t="s">
        <v>18</v>
      </c>
      <c r="H92" s="82" t="s">
        <v>13</v>
      </c>
      <c r="I92" s="75"/>
      <c r="J92" s="59" t="s">
        <v>25</v>
      </c>
      <c r="K92" s="59">
        <v>4</v>
      </c>
      <c r="L92" s="83" t="s">
        <v>15</v>
      </c>
      <c r="M92" s="75"/>
      <c r="N92" s="75"/>
      <c r="O92" s="59" t="s">
        <v>14</v>
      </c>
      <c r="P92" s="29">
        <v>0</v>
      </c>
    </row>
    <row r="93" spans="1:17" ht="24.9" hidden="1" customHeight="1">
      <c r="A93" s="25"/>
      <c r="B93" s="59">
        <v>2019</v>
      </c>
      <c r="C93" s="60" t="s">
        <v>196</v>
      </c>
      <c r="D93" s="82" t="s">
        <v>197</v>
      </c>
      <c r="E93" s="75"/>
      <c r="F93" s="75"/>
      <c r="G93" s="60" t="s">
        <v>18</v>
      </c>
      <c r="H93" s="82" t="s">
        <v>13</v>
      </c>
      <c r="I93" s="75"/>
      <c r="J93" s="59" t="s">
        <v>25</v>
      </c>
      <c r="K93" s="59">
        <v>4</v>
      </c>
      <c r="L93" s="83" t="s">
        <v>15</v>
      </c>
      <c r="M93" s="75"/>
      <c r="N93" s="75"/>
      <c r="O93" s="59" t="s">
        <v>14</v>
      </c>
      <c r="P93" s="29">
        <v>0</v>
      </c>
    </row>
    <row r="94" spans="1:17" ht="24.9" hidden="1" customHeight="1">
      <c r="A94" s="25"/>
      <c r="B94" s="59">
        <v>2019</v>
      </c>
      <c r="C94" s="60" t="s">
        <v>198</v>
      </c>
      <c r="D94" s="82" t="s">
        <v>199</v>
      </c>
      <c r="E94" s="75"/>
      <c r="F94" s="75"/>
      <c r="G94" s="60" t="s">
        <v>18</v>
      </c>
      <c r="H94" s="82" t="s">
        <v>13</v>
      </c>
      <c r="I94" s="75"/>
      <c r="J94" s="59" t="s">
        <v>25</v>
      </c>
      <c r="K94" s="59">
        <v>4</v>
      </c>
      <c r="L94" s="83" t="s">
        <v>15</v>
      </c>
      <c r="M94" s="75"/>
      <c r="N94" s="75"/>
      <c r="O94" s="59" t="s">
        <v>14</v>
      </c>
      <c r="P94" s="29">
        <v>0</v>
      </c>
    </row>
    <row r="95" spans="1:17" ht="24.9" hidden="1" customHeight="1">
      <c r="A95" s="25"/>
      <c r="B95" s="59">
        <v>2019</v>
      </c>
      <c r="C95" s="60" t="s">
        <v>200</v>
      </c>
      <c r="D95" s="82" t="s">
        <v>201</v>
      </c>
      <c r="E95" s="75"/>
      <c r="F95" s="75"/>
      <c r="G95" s="60" t="s">
        <v>18</v>
      </c>
      <c r="H95" s="82" t="s">
        <v>13</v>
      </c>
      <c r="I95" s="75"/>
      <c r="J95" s="59" t="s">
        <v>25</v>
      </c>
      <c r="K95" s="59">
        <v>4</v>
      </c>
      <c r="L95" s="83" t="s">
        <v>15</v>
      </c>
      <c r="M95" s="75"/>
      <c r="N95" s="75"/>
      <c r="O95" s="59" t="s">
        <v>14</v>
      </c>
      <c r="P95" s="29">
        <v>0</v>
      </c>
    </row>
    <row r="96" spans="1:17" ht="24.9" hidden="1" customHeight="1">
      <c r="A96" s="25"/>
      <c r="B96" s="59">
        <v>2019</v>
      </c>
      <c r="C96" s="60" t="s">
        <v>202</v>
      </c>
      <c r="D96" s="82" t="s">
        <v>203</v>
      </c>
      <c r="E96" s="75"/>
      <c r="F96" s="75"/>
      <c r="G96" s="60" t="s">
        <v>18</v>
      </c>
      <c r="H96" s="82" t="s">
        <v>13</v>
      </c>
      <c r="I96" s="75"/>
      <c r="J96" s="59" t="s">
        <v>25</v>
      </c>
      <c r="K96" s="59">
        <v>4</v>
      </c>
      <c r="L96" s="83" t="s">
        <v>15</v>
      </c>
      <c r="M96" s="75"/>
      <c r="N96" s="75"/>
      <c r="O96" s="59" t="s">
        <v>14</v>
      </c>
      <c r="P96" s="29">
        <v>0</v>
      </c>
    </row>
    <row r="97" spans="1:16" ht="24.9" hidden="1" customHeight="1">
      <c r="A97" s="25"/>
      <c r="B97" s="59">
        <v>2019</v>
      </c>
      <c r="C97" s="60" t="s">
        <v>204</v>
      </c>
      <c r="D97" s="82" t="s">
        <v>205</v>
      </c>
      <c r="E97" s="75"/>
      <c r="F97" s="75"/>
      <c r="G97" s="60" t="s">
        <v>18</v>
      </c>
      <c r="H97" s="82" t="s">
        <v>13</v>
      </c>
      <c r="I97" s="75"/>
      <c r="J97" s="59" t="s">
        <v>25</v>
      </c>
      <c r="K97" s="59">
        <v>4</v>
      </c>
      <c r="L97" s="83" t="s">
        <v>15</v>
      </c>
      <c r="M97" s="75"/>
      <c r="N97" s="75"/>
      <c r="O97" s="59" t="s">
        <v>14</v>
      </c>
      <c r="P97" s="29">
        <v>0</v>
      </c>
    </row>
    <row r="98" spans="1:16" ht="24.9" hidden="1" customHeight="1">
      <c r="A98" s="25"/>
      <c r="B98" s="59">
        <v>2019</v>
      </c>
      <c r="C98" s="60" t="s">
        <v>206</v>
      </c>
      <c r="D98" s="82" t="s">
        <v>207</v>
      </c>
      <c r="E98" s="75"/>
      <c r="F98" s="75"/>
      <c r="G98" s="60" t="s">
        <v>18</v>
      </c>
      <c r="H98" s="82" t="s">
        <v>13</v>
      </c>
      <c r="I98" s="75"/>
      <c r="J98" s="59" t="s">
        <v>25</v>
      </c>
      <c r="K98" s="59">
        <v>4</v>
      </c>
      <c r="L98" s="83" t="s">
        <v>15</v>
      </c>
      <c r="M98" s="75"/>
      <c r="N98" s="75"/>
      <c r="O98" s="59" t="s">
        <v>14</v>
      </c>
      <c r="P98" s="29">
        <v>0</v>
      </c>
    </row>
    <row r="99" spans="1:16" ht="24.9" hidden="1" customHeight="1">
      <c r="A99" s="25"/>
      <c r="B99" s="59">
        <v>2019</v>
      </c>
      <c r="C99" s="60" t="s">
        <v>208</v>
      </c>
      <c r="D99" s="82" t="s">
        <v>209</v>
      </c>
      <c r="E99" s="75"/>
      <c r="F99" s="75"/>
      <c r="G99" s="60" t="s">
        <v>18</v>
      </c>
      <c r="H99" s="82" t="s">
        <v>13</v>
      </c>
      <c r="I99" s="75"/>
      <c r="J99" s="59" t="s">
        <v>25</v>
      </c>
      <c r="K99" s="59">
        <v>4</v>
      </c>
      <c r="L99" s="83" t="s">
        <v>15</v>
      </c>
      <c r="M99" s="75"/>
      <c r="N99" s="75"/>
      <c r="O99" s="59" t="s">
        <v>14</v>
      </c>
      <c r="P99" s="29">
        <v>0</v>
      </c>
    </row>
    <row r="100" spans="1:16" ht="24.9" hidden="1" customHeight="1">
      <c r="A100" s="25"/>
      <c r="B100" s="59">
        <v>2019</v>
      </c>
      <c r="C100" s="60" t="s">
        <v>210</v>
      </c>
      <c r="D100" s="82" t="s">
        <v>211</v>
      </c>
      <c r="E100" s="75"/>
      <c r="F100" s="75"/>
      <c r="G100" s="60" t="s">
        <v>18</v>
      </c>
      <c r="H100" s="82" t="s">
        <v>13</v>
      </c>
      <c r="I100" s="75"/>
      <c r="J100" s="59" t="s">
        <v>25</v>
      </c>
      <c r="K100" s="59">
        <v>4</v>
      </c>
      <c r="L100" s="83" t="s">
        <v>15</v>
      </c>
      <c r="M100" s="75"/>
      <c r="N100" s="75"/>
      <c r="O100" s="59" t="s">
        <v>14</v>
      </c>
      <c r="P100" s="29">
        <v>0</v>
      </c>
    </row>
    <row r="101" spans="1:16" ht="24.9" hidden="1" customHeight="1">
      <c r="A101" s="25"/>
      <c r="B101" s="59">
        <v>2019</v>
      </c>
      <c r="C101" s="60" t="s">
        <v>212</v>
      </c>
      <c r="D101" s="82" t="s">
        <v>213</v>
      </c>
      <c r="E101" s="75"/>
      <c r="F101" s="75"/>
      <c r="G101" s="60" t="s">
        <v>18</v>
      </c>
      <c r="H101" s="82" t="s">
        <v>13</v>
      </c>
      <c r="I101" s="75"/>
      <c r="J101" s="59" t="s">
        <v>25</v>
      </c>
      <c r="K101" s="59">
        <v>4</v>
      </c>
      <c r="L101" s="59"/>
      <c r="M101" s="55"/>
      <c r="N101" s="55"/>
      <c r="O101" s="59"/>
      <c r="P101" s="29">
        <v>0</v>
      </c>
    </row>
    <row r="102" spans="1:16" s="35" customFormat="1" ht="24.9" customHeight="1">
      <c r="A102" s="33"/>
      <c r="B102" s="58">
        <v>2019</v>
      </c>
      <c r="C102" s="34" t="s">
        <v>214</v>
      </c>
      <c r="D102" s="79" t="s">
        <v>215</v>
      </c>
      <c r="E102" s="80"/>
      <c r="F102" s="80"/>
      <c r="G102" s="34" t="s">
        <v>18</v>
      </c>
      <c r="H102" s="79" t="s">
        <v>13</v>
      </c>
      <c r="I102" s="80"/>
      <c r="J102" s="58" t="s">
        <v>14</v>
      </c>
      <c r="K102" s="58">
        <v>3</v>
      </c>
      <c r="L102" s="81" t="s">
        <v>15</v>
      </c>
      <c r="M102" s="80"/>
      <c r="N102" s="80"/>
      <c r="O102" s="58" t="s">
        <v>14</v>
      </c>
      <c r="P102" s="36">
        <f>P105+P117+P119+P121</f>
        <v>3573845.99</v>
      </c>
    </row>
    <row r="103" spans="1:16" ht="24.9" hidden="1" customHeight="1">
      <c r="A103" s="25"/>
      <c r="B103" s="59">
        <v>2019</v>
      </c>
      <c r="C103" s="60" t="s">
        <v>216</v>
      </c>
      <c r="D103" s="82" t="s">
        <v>217</v>
      </c>
      <c r="E103" s="75"/>
      <c r="F103" s="75"/>
      <c r="G103" s="60" t="s">
        <v>18</v>
      </c>
      <c r="H103" s="82" t="s">
        <v>13</v>
      </c>
      <c r="I103" s="75"/>
      <c r="J103" s="59" t="s">
        <v>25</v>
      </c>
      <c r="K103" s="59">
        <v>4</v>
      </c>
      <c r="L103" s="83" t="s">
        <v>15</v>
      </c>
      <c r="M103" s="75"/>
      <c r="N103" s="75"/>
      <c r="O103" s="59" t="s">
        <v>14</v>
      </c>
      <c r="P103" s="29">
        <v>0</v>
      </c>
    </row>
    <row r="104" spans="1:16" ht="24.9" hidden="1" customHeight="1">
      <c r="A104" s="25"/>
      <c r="B104" s="59">
        <v>2019</v>
      </c>
      <c r="C104" s="60" t="s">
        <v>218</v>
      </c>
      <c r="D104" s="82" t="s">
        <v>219</v>
      </c>
      <c r="E104" s="75"/>
      <c r="F104" s="75"/>
      <c r="G104" s="60" t="s">
        <v>18</v>
      </c>
      <c r="H104" s="82" t="s">
        <v>13</v>
      </c>
      <c r="I104" s="75"/>
      <c r="J104" s="59" t="s">
        <v>25</v>
      </c>
      <c r="K104" s="59">
        <v>4</v>
      </c>
      <c r="L104" s="83" t="s">
        <v>15</v>
      </c>
      <c r="M104" s="75"/>
      <c r="N104" s="75"/>
      <c r="O104" s="59" t="s">
        <v>14</v>
      </c>
      <c r="P104" s="29">
        <v>0</v>
      </c>
    </row>
    <row r="105" spans="1:16" ht="24.9" customHeight="1">
      <c r="A105" s="25"/>
      <c r="B105" s="59">
        <v>2019</v>
      </c>
      <c r="C105" s="60" t="s">
        <v>220</v>
      </c>
      <c r="D105" s="82" t="s">
        <v>221</v>
      </c>
      <c r="E105" s="75"/>
      <c r="F105" s="75"/>
      <c r="G105" s="60" t="s">
        <v>18</v>
      </c>
      <c r="H105" s="82" t="s">
        <v>13</v>
      </c>
      <c r="I105" s="75"/>
      <c r="J105" s="59" t="s">
        <v>25</v>
      </c>
      <c r="K105" s="59">
        <v>4</v>
      </c>
      <c r="L105" s="83" t="s">
        <v>15</v>
      </c>
      <c r="M105" s="75"/>
      <c r="N105" s="75"/>
      <c r="O105" s="59" t="s">
        <v>14</v>
      </c>
      <c r="P105" s="29">
        <f>271325.25+146208.48</f>
        <v>417533.73</v>
      </c>
    </row>
    <row r="106" spans="1:16" ht="24.9" hidden="1" customHeight="1">
      <c r="A106" s="25"/>
      <c r="B106" s="59">
        <v>2019</v>
      </c>
      <c r="C106" s="60" t="s">
        <v>222</v>
      </c>
      <c r="D106" s="82" t="s">
        <v>223</v>
      </c>
      <c r="E106" s="75"/>
      <c r="F106" s="75"/>
      <c r="G106" s="60" t="s">
        <v>18</v>
      </c>
      <c r="H106" s="82" t="s">
        <v>13</v>
      </c>
      <c r="I106" s="75"/>
      <c r="J106" s="59" t="s">
        <v>25</v>
      </c>
      <c r="K106" s="59">
        <v>4</v>
      </c>
      <c r="L106" s="83" t="s">
        <v>15</v>
      </c>
      <c r="M106" s="75"/>
      <c r="N106" s="75"/>
      <c r="O106" s="59" t="s">
        <v>14</v>
      </c>
      <c r="P106" s="29">
        <v>0</v>
      </c>
    </row>
    <row r="107" spans="1:16" ht="24.9" hidden="1" customHeight="1">
      <c r="A107" s="25"/>
      <c r="B107" s="59">
        <v>2019</v>
      </c>
      <c r="C107" s="60" t="s">
        <v>224</v>
      </c>
      <c r="D107" s="82" t="s">
        <v>225</v>
      </c>
      <c r="E107" s="75"/>
      <c r="F107" s="75"/>
      <c r="G107" s="60" t="s">
        <v>18</v>
      </c>
      <c r="H107" s="82" t="s">
        <v>13</v>
      </c>
      <c r="I107" s="75"/>
      <c r="J107" s="59" t="s">
        <v>25</v>
      </c>
      <c r="K107" s="59">
        <v>4</v>
      </c>
      <c r="L107" s="83" t="s">
        <v>15</v>
      </c>
      <c r="M107" s="75"/>
      <c r="N107" s="75"/>
      <c r="O107" s="59" t="s">
        <v>14</v>
      </c>
      <c r="P107" s="29">
        <v>0</v>
      </c>
    </row>
    <row r="108" spans="1:16" ht="24.9" hidden="1" customHeight="1">
      <c r="A108" s="25"/>
      <c r="B108" s="59">
        <v>2019</v>
      </c>
      <c r="C108" s="60" t="s">
        <v>226</v>
      </c>
      <c r="D108" s="82" t="s">
        <v>227</v>
      </c>
      <c r="E108" s="75"/>
      <c r="F108" s="75"/>
      <c r="G108" s="60" t="s">
        <v>18</v>
      </c>
      <c r="H108" s="82" t="s">
        <v>13</v>
      </c>
      <c r="I108" s="75"/>
      <c r="J108" s="59" t="s">
        <v>25</v>
      </c>
      <c r="K108" s="59">
        <v>4</v>
      </c>
      <c r="L108" s="83" t="s">
        <v>15</v>
      </c>
      <c r="M108" s="75"/>
      <c r="N108" s="75"/>
      <c r="O108" s="59" t="s">
        <v>14</v>
      </c>
      <c r="P108" s="29">
        <v>0</v>
      </c>
    </row>
    <row r="109" spans="1:16" ht="24.9" hidden="1" customHeight="1">
      <c r="A109" s="25"/>
      <c r="B109" s="59">
        <v>2019</v>
      </c>
      <c r="C109" s="60" t="s">
        <v>228</v>
      </c>
      <c r="D109" s="82" t="s">
        <v>229</v>
      </c>
      <c r="E109" s="75"/>
      <c r="F109" s="75"/>
      <c r="G109" s="60" t="s">
        <v>18</v>
      </c>
      <c r="H109" s="82" t="s">
        <v>13</v>
      </c>
      <c r="I109" s="75"/>
      <c r="J109" s="59" t="s">
        <v>25</v>
      </c>
      <c r="K109" s="59">
        <v>4</v>
      </c>
      <c r="L109" s="83" t="s">
        <v>15</v>
      </c>
      <c r="M109" s="75"/>
      <c r="N109" s="75"/>
      <c r="O109" s="59" t="s">
        <v>14</v>
      </c>
      <c r="P109" s="29">
        <v>0</v>
      </c>
    </row>
    <row r="110" spans="1:16" ht="24.9" hidden="1" customHeight="1">
      <c r="A110" s="25"/>
      <c r="B110" s="59">
        <v>2019</v>
      </c>
      <c r="C110" s="60" t="s">
        <v>230</v>
      </c>
      <c r="D110" s="82" t="s">
        <v>231</v>
      </c>
      <c r="E110" s="75"/>
      <c r="F110" s="75"/>
      <c r="G110" s="60" t="s">
        <v>18</v>
      </c>
      <c r="H110" s="82" t="s">
        <v>13</v>
      </c>
      <c r="I110" s="75"/>
      <c r="J110" s="59" t="s">
        <v>25</v>
      </c>
      <c r="K110" s="59">
        <v>4</v>
      </c>
      <c r="L110" s="83" t="s">
        <v>15</v>
      </c>
      <c r="M110" s="75"/>
      <c r="N110" s="75"/>
      <c r="O110" s="59" t="s">
        <v>14</v>
      </c>
      <c r="P110" s="29">
        <v>0</v>
      </c>
    </row>
    <row r="111" spans="1:16" ht="24.9" hidden="1" customHeight="1">
      <c r="A111" s="25"/>
      <c r="B111" s="59">
        <v>2019</v>
      </c>
      <c r="C111" s="60" t="s">
        <v>232</v>
      </c>
      <c r="D111" s="82" t="s">
        <v>233</v>
      </c>
      <c r="E111" s="75"/>
      <c r="F111" s="75"/>
      <c r="G111" s="60" t="s">
        <v>18</v>
      </c>
      <c r="H111" s="82" t="s">
        <v>13</v>
      </c>
      <c r="I111" s="75"/>
      <c r="J111" s="59" t="s">
        <v>25</v>
      </c>
      <c r="K111" s="59">
        <v>4</v>
      </c>
      <c r="L111" s="83" t="s">
        <v>15</v>
      </c>
      <c r="M111" s="75"/>
      <c r="N111" s="75"/>
      <c r="O111" s="59" t="s">
        <v>14</v>
      </c>
      <c r="P111" s="29">
        <v>0</v>
      </c>
    </row>
    <row r="112" spans="1:16" ht="24.9" hidden="1" customHeight="1">
      <c r="A112" s="25"/>
      <c r="B112" s="59">
        <v>2019</v>
      </c>
      <c r="C112" s="60" t="s">
        <v>234</v>
      </c>
      <c r="D112" s="82" t="s">
        <v>235</v>
      </c>
      <c r="E112" s="75"/>
      <c r="F112" s="75"/>
      <c r="G112" s="60" t="s">
        <v>18</v>
      </c>
      <c r="H112" s="82" t="s">
        <v>13</v>
      </c>
      <c r="I112" s="75"/>
      <c r="J112" s="59" t="s">
        <v>25</v>
      </c>
      <c r="K112" s="59">
        <v>4</v>
      </c>
      <c r="L112" s="83" t="s">
        <v>15</v>
      </c>
      <c r="M112" s="75"/>
      <c r="N112" s="75"/>
      <c r="O112" s="59" t="s">
        <v>14</v>
      </c>
      <c r="P112" s="29">
        <v>0</v>
      </c>
    </row>
    <row r="113" spans="1:18" ht="24.9" hidden="1" customHeight="1">
      <c r="A113" s="25"/>
      <c r="B113" s="59">
        <v>2019</v>
      </c>
      <c r="C113" s="60" t="s">
        <v>236</v>
      </c>
      <c r="D113" s="82" t="s">
        <v>237</v>
      </c>
      <c r="E113" s="75"/>
      <c r="F113" s="75"/>
      <c r="G113" s="60" t="s">
        <v>18</v>
      </c>
      <c r="H113" s="82" t="s">
        <v>13</v>
      </c>
      <c r="I113" s="75"/>
      <c r="J113" s="59" t="s">
        <v>25</v>
      </c>
      <c r="K113" s="59">
        <v>4</v>
      </c>
      <c r="L113" s="83" t="s">
        <v>15</v>
      </c>
      <c r="M113" s="75"/>
      <c r="N113" s="75"/>
      <c r="O113" s="59" t="s">
        <v>14</v>
      </c>
      <c r="P113" s="29">
        <v>0</v>
      </c>
    </row>
    <row r="114" spans="1:18" ht="24.9" hidden="1" customHeight="1">
      <c r="A114" s="25"/>
      <c r="B114" s="59">
        <v>2019</v>
      </c>
      <c r="C114" s="60" t="s">
        <v>238</v>
      </c>
      <c r="D114" s="82" t="s">
        <v>239</v>
      </c>
      <c r="E114" s="75"/>
      <c r="F114" s="75"/>
      <c r="G114" s="60" t="s">
        <v>18</v>
      </c>
      <c r="H114" s="82" t="s">
        <v>13</v>
      </c>
      <c r="I114" s="75"/>
      <c r="J114" s="59" t="s">
        <v>25</v>
      </c>
      <c r="K114" s="59">
        <v>4</v>
      </c>
      <c r="L114" s="83" t="s">
        <v>15</v>
      </c>
      <c r="M114" s="75"/>
      <c r="N114" s="75"/>
      <c r="O114" s="59" t="s">
        <v>14</v>
      </c>
      <c r="P114" s="29">
        <v>0</v>
      </c>
    </row>
    <row r="115" spans="1:18" ht="24.9" hidden="1" customHeight="1">
      <c r="A115" s="25"/>
      <c r="B115" s="59">
        <v>2019</v>
      </c>
      <c r="C115" s="60" t="s">
        <v>240</v>
      </c>
      <c r="D115" s="82" t="s">
        <v>241</v>
      </c>
      <c r="E115" s="75"/>
      <c r="F115" s="75"/>
      <c r="G115" s="60" t="s">
        <v>18</v>
      </c>
      <c r="H115" s="82" t="s">
        <v>13</v>
      </c>
      <c r="I115" s="75"/>
      <c r="J115" s="59" t="s">
        <v>25</v>
      </c>
      <c r="K115" s="59">
        <v>4</v>
      </c>
      <c r="L115" s="83" t="s">
        <v>15</v>
      </c>
      <c r="M115" s="75"/>
      <c r="N115" s="75"/>
      <c r="O115" s="59" t="s">
        <v>14</v>
      </c>
      <c r="P115" s="29">
        <v>0</v>
      </c>
    </row>
    <row r="116" spans="1:18" ht="24.9" hidden="1" customHeight="1">
      <c r="A116" s="25"/>
      <c r="B116" s="59">
        <v>2019</v>
      </c>
      <c r="C116" s="60" t="s">
        <v>242</v>
      </c>
      <c r="D116" s="82" t="s">
        <v>243</v>
      </c>
      <c r="E116" s="75"/>
      <c r="F116" s="75"/>
      <c r="G116" s="60" t="s">
        <v>18</v>
      </c>
      <c r="H116" s="82" t="s">
        <v>13</v>
      </c>
      <c r="I116" s="75"/>
      <c r="J116" s="59" t="s">
        <v>25</v>
      </c>
      <c r="K116" s="59">
        <v>4</v>
      </c>
      <c r="L116" s="83" t="s">
        <v>15</v>
      </c>
      <c r="M116" s="75"/>
      <c r="N116" s="75"/>
      <c r="O116" s="59" t="s">
        <v>14</v>
      </c>
      <c r="P116" s="29">
        <v>0</v>
      </c>
    </row>
    <row r="117" spans="1:18" ht="24.9" customHeight="1">
      <c r="A117" s="25"/>
      <c r="B117" s="59">
        <v>2019</v>
      </c>
      <c r="C117" s="60" t="s">
        <v>244</v>
      </c>
      <c r="D117" s="82" t="s">
        <v>245</v>
      </c>
      <c r="E117" s="75"/>
      <c r="F117" s="75"/>
      <c r="G117" s="60" t="s">
        <v>18</v>
      </c>
      <c r="H117" s="82" t="s">
        <v>13</v>
      </c>
      <c r="I117" s="75"/>
      <c r="J117" s="59" t="s">
        <v>25</v>
      </c>
      <c r="K117" s="59">
        <v>4</v>
      </c>
      <c r="L117" s="83" t="s">
        <v>15</v>
      </c>
      <c r="M117" s="75"/>
      <c r="N117" s="75"/>
      <c r="O117" s="59" t="s">
        <v>14</v>
      </c>
      <c r="P117" s="29">
        <f>1891.97</f>
        <v>1891.97</v>
      </c>
    </row>
    <row r="118" spans="1:18" ht="24.9" hidden="1" customHeight="1">
      <c r="A118" s="25"/>
      <c r="B118" s="59">
        <v>2019</v>
      </c>
      <c r="C118" s="60" t="s">
        <v>246</v>
      </c>
      <c r="D118" s="82" t="s">
        <v>247</v>
      </c>
      <c r="E118" s="75"/>
      <c r="F118" s="75"/>
      <c r="G118" s="60" t="s">
        <v>18</v>
      </c>
      <c r="H118" s="82" t="s">
        <v>13</v>
      </c>
      <c r="I118" s="75"/>
      <c r="J118" s="59" t="s">
        <v>25</v>
      </c>
      <c r="K118" s="59">
        <v>4</v>
      </c>
      <c r="L118" s="83" t="s">
        <v>15</v>
      </c>
      <c r="M118" s="75"/>
      <c r="N118" s="75"/>
      <c r="O118" s="59" t="s">
        <v>14</v>
      </c>
      <c r="P118" s="29">
        <v>0</v>
      </c>
    </row>
    <row r="119" spans="1:18" ht="47.25" customHeight="1">
      <c r="A119" s="25"/>
      <c r="B119" s="59">
        <v>2019</v>
      </c>
      <c r="C119" s="60" t="s">
        <v>248</v>
      </c>
      <c r="D119" s="82" t="s">
        <v>249</v>
      </c>
      <c r="E119" s="75"/>
      <c r="F119" s="75"/>
      <c r="G119" s="60" t="s">
        <v>18</v>
      </c>
      <c r="H119" s="82" t="s">
        <v>13</v>
      </c>
      <c r="I119" s="75"/>
      <c r="J119" s="59" t="s">
        <v>25</v>
      </c>
      <c r="K119" s="59">
        <v>4</v>
      </c>
      <c r="L119" s="83" t="s">
        <v>15</v>
      </c>
      <c r="M119" s="75"/>
      <c r="N119" s="75"/>
      <c r="O119" s="59" t="s">
        <v>14</v>
      </c>
      <c r="P119" s="29">
        <f>307904.89+276101.97</f>
        <v>584006.86</v>
      </c>
      <c r="R119" s="37"/>
    </row>
    <row r="120" spans="1:18" ht="42.75" hidden="1" customHeight="1">
      <c r="A120" s="25"/>
      <c r="B120" s="59">
        <v>2019</v>
      </c>
      <c r="C120" s="60" t="s">
        <v>250</v>
      </c>
      <c r="D120" s="82" t="s">
        <v>251</v>
      </c>
      <c r="E120" s="75"/>
      <c r="F120" s="75"/>
      <c r="G120" s="60" t="s">
        <v>18</v>
      </c>
      <c r="H120" s="82" t="s">
        <v>13</v>
      </c>
      <c r="I120" s="75"/>
      <c r="J120" s="59" t="s">
        <v>25</v>
      </c>
      <c r="K120" s="59">
        <v>4</v>
      </c>
      <c r="L120" s="83" t="s">
        <v>15</v>
      </c>
      <c r="M120" s="75"/>
      <c r="N120" s="75"/>
      <c r="O120" s="59" t="s">
        <v>14</v>
      </c>
      <c r="P120" s="29">
        <v>0</v>
      </c>
      <c r="R120" s="37"/>
    </row>
    <row r="121" spans="1:18" ht="42.75" customHeight="1">
      <c r="A121" s="25"/>
      <c r="B121" s="59">
        <v>2019</v>
      </c>
      <c r="C121" s="60" t="s">
        <v>1569</v>
      </c>
      <c r="D121" s="82" t="s">
        <v>1570</v>
      </c>
      <c r="E121" s="75"/>
      <c r="F121" s="75"/>
      <c r="G121" s="60" t="s">
        <v>18</v>
      </c>
      <c r="H121" s="82" t="s">
        <v>13</v>
      </c>
      <c r="I121" s="75"/>
      <c r="J121" s="59" t="s">
        <v>25</v>
      </c>
      <c r="K121" s="59">
        <v>4</v>
      </c>
      <c r="L121" s="83" t="s">
        <v>15</v>
      </c>
      <c r="M121" s="75"/>
      <c r="N121" s="75"/>
      <c r="O121" s="59" t="s">
        <v>14</v>
      </c>
      <c r="P121" s="29">
        <f>1906011.82+664401.61</f>
        <v>2570413.4300000002</v>
      </c>
      <c r="R121" s="37"/>
    </row>
    <row r="122" spans="1:18" s="35" customFormat="1" ht="24.9" customHeight="1">
      <c r="A122" s="33"/>
      <c r="B122" s="58">
        <v>2019</v>
      </c>
      <c r="C122" s="34" t="s">
        <v>252</v>
      </c>
      <c r="D122" s="79" t="s">
        <v>253</v>
      </c>
      <c r="E122" s="80"/>
      <c r="F122" s="80"/>
      <c r="G122" s="34" t="s">
        <v>18</v>
      </c>
      <c r="H122" s="79" t="s">
        <v>13</v>
      </c>
      <c r="I122" s="80"/>
      <c r="J122" s="58" t="s">
        <v>14</v>
      </c>
      <c r="K122" s="58">
        <v>3</v>
      </c>
      <c r="L122" s="81" t="s">
        <v>15</v>
      </c>
      <c r="M122" s="80"/>
      <c r="N122" s="80"/>
      <c r="O122" s="58" t="s">
        <v>14</v>
      </c>
      <c r="P122" s="36">
        <f>P123</f>
        <v>5856</v>
      </c>
    </row>
    <row r="123" spans="1:18" ht="24.9" customHeight="1">
      <c r="A123" s="25"/>
      <c r="B123" s="59">
        <v>2019</v>
      </c>
      <c r="C123" s="60" t="s">
        <v>254</v>
      </c>
      <c r="D123" s="82" t="s">
        <v>255</v>
      </c>
      <c r="E123" s="75"/>
      <c r="F123" s="75"/>
      <c r="G123" s="60" t="s">
        <v>18</v>
      </c>
      <c r="H123" s="82" t="s">
        <v>13</v>
      </c>
      <c r="I123" s="75"/>
      <c r="J123" s="59" t="s">
        <v>25</v>
      </c>
      <c r="K123" s="59">
        <v>4</v>
      </c>
      <c r="L123" s="83" t="s">
        <v>15</v>
      </c>
      <c r="M123" s="75"/>
      <c r="N123" s="75"/>
      <c r="O123" s="59" t="s">
        <v>14</v>
      </c>
      <c r="P123" s="29">
        <f>5856</f>
        <v>5856</v>
      </c>
    </row>
    <row r="124" spans="1:18" ht="24.9" hidden="1" customHeight="1">
      <c r="A124" s="25"/>
      <c r="B124" s="59">
        <v>2019</v>
      </c>
      <c r="C124" s="60" t="s">
        <v>256</v>
      </c>
      <c r="D124" s="82" t="s">
        <v>257</v>
      </c>
      <c r="E124" s="75"/>
      <c r="F124" s="75"/>
      <c r="G124" s="60" t="s">
        <v>18</v>
      </c>
      <c r="H124" s="82" t="s">
        <v>13</v>
      </c>
      <c r="I124" s="75"/>
      <c r="J124" s="59" t="s">
        <v>25</v>
      </c>
      <c r="K124" s="59">
        <v>4</v>
      </c>
      <c r="L124" s="83" t="s">
        <v>15</v>
      </c>
      <c r="M124" s="75"/>
      <c r="N124" s="75"/>
      <c r="O124" s="59" t="s">
        <v>14</v>
      </c>
      <c r="P124" s="29">
        <v>0</v>
      </c>
    </row>
    <row r="125" spans="1:18" ht="24.9" hidden="1" customHeight="1">
      <c r="A125" s="25"/>
      <c r="B125" s="59">
        <v>2019</v>
      </c>
      <c r="C125" s="60" t="s">
        <v>258</v>
      </c>
      <c r="D125" s="82" t="s">
        <v>259</v>
      </c>
      <c r="E125" s="75"/>
      <c r="F125" s="75"/>
      <c r="G125" s="60" t="s">
        <v>18</v>
      </c>
      <c r="H125" s="82" t="s">
        <v>13</v>
      </c>
      <c r="I125" s="75"/>
      <c r="J125" s="59" t="s">
        <v>25</v>
      </c>
      <c r="K125" s="59">
        <v>4</v>
      </c>
      <c r="L125" s="83" t="s">
        <v>15</v>
      </c>
      <c r="M125" s="75"/>
      <c r="N125" s="75"/>
      <c r="O125" s="59" t="s">
        <v>14</v>
      </c>
      <c r="P125" s="29">
        <v>0</v>
      </c>
    </row>
    <row r="126" spans="1:18" ht="24.9" hidden="1" customHeight="1">
      <c r="A126" s="25"/>
      <c r="B126" s="59">
        <v>2019</v>
      </c>
      <c r="C126" s="60" t="s">
        <v>260</v>
      </c>
      <c r="D126" s="82" t="s">
        <v>261</v>
      </c>
      <c r="E126" s="75"/>
      <c r="F126" s="75"/>
      <c r="G126" s="60" t="s">
        <v>18</v>
      </c>
      <c r="H126" s="82" t="s">
        <v>13</v>
      </c>
      <c r="I126" s="75"/>
      <c r="J126" s="59" t="s">
        <v>25</v>
      </c>
      <c r="K126" s="59">
        <v>4</v>
      </c>
      <c r="L126" s="83" t="s">
        <v>15</v>
      </c>
      <c r="M126" s="75"/>
      <c r="N126" s="75"/>
      <c r="O126" s="59" t="s">
        <v>14</v>
      </c>
      <c r="P126" s="29">
        <v>0</v>
      </c>
    </row>
    <row r="127" spans="1:18" s="31" customFormat="1" ht="24.9" customHeight="1">
      <c r="A127" s="32"/>
      <c r="B127" s="61">
        <v>2019</v>
      </c>
      <c r="C127" s="63" t="s">
        <v>262</v>
      </c>
      <c r="D127" s="84" t="s">
        <v>263</v>
      </c>
      <c r="E127" s="85"/>
      <c r="F127" s="85"/>
      <c r="G127" s="63" t="s">
        <v>18</v>
      </c>
      <c r="H127" s="84" t="s">
        <v>13</v>
      </c>
      <c r="I127" s="85"/>
      <c r="J127" s="61" t="s">
        <v>14</v>
      </c>
      <c r="K127" s="61">
        <v>2</v>
      </c>
      <c r="L127" s="86" t="s">
        <v>15</v>
      </c>
      <c r="M127" s="85"/>
      <c r="N127" s="85"/>
      <c r="O127" s="61" t="s">
        <v>14</v>
      </c>
      <c r="P127" s="68">
        <f>P128+P132+P134</f>
        <v>2372460.58</v>
      </c>
    </row>
    <row r="128" spans="1:18" s="35" customFormat="1" ht="48" customHeight="1">
      <c r="A128" s="33"/>
      <c r="B128" s="58">
        <v>2019</v>
      </c>
      <c r="C128" s="34" t="s">
        <v>264</v>
      </c>
      <c r="D128" s="79" t="s">
        <v>265</v>
      </c>
      <c r="E128" s="80"/>
      <c r="F128" s="80"/>
      <c r="G128" s="34" t="s">
        <v>18</v>
      </c>
      <c r="H128" s="79" t="s">
        <v>13</v>
      </c>
      <c r="I128" s="80"/>
      <c r="J128" s="58" t="s">
        <v>14</v>
      </c>
      <c r="K128" s="58">
        <v>3</v>
      </c>
      <c r="L128" s="81" t="s">
        <v>15</v>
      </c>
      <c r="M128" s="80"/>
      <c r="N128" s="80"/>
      <c r="O128" s="58" t="s">
        <v>14</v>
      </c>
      <c r="P128" s="36">
        <f>P129+P130+P131</f>
        <v>1635321.6099999999</v>
      </c>
    </row>
    <row r="129" spans="1:16" ht="24.9" customHeight="1">
      <c r="A129" s="25"/>
      <c r="B129" s="59">
        <v>2019</v>
      </c>
      <c r="C129" s="60" t="s">
        <v>266</v>
      </c>
      <c r="D129" s="82" t="s">
        <v>267</v>
      </c>
      <c r="E129" s="75"/>
      <c r="F129" s="75"/>
      <c r="G129" s="60" t="s">
        <v>18</v>
      </c>
      <c r="H129" s="82" t="s">
        <v>13</v>
      </c>
      <c r="I129" s="75"/>
      <c r="J129" s="59" t="s">
        <v>25</v>
      </c>
      <c r="K129" s="59">
        <v>4</v>
      </c>
      <c r="L129" s="83" t="s">
        <v>15</v>
      </c>
      <c r="M129" s="75"/>
      <c r="N129" s="75"/>
      <c r="O129" s="59" t="s">
        <v>14</v>
      </c>
      <c r="P129" s="29">
        <v>3000</v>
      </c>
    </row>
    <row r="130" spans="1:16" ht="30.75" customHeight="1">
      <c r="A130" s="25"/>
      <c r="B130" s="59">
        <v>2019</v>
      </c>
      <c r="C130" s="60" t="s">
        <v>268</v>
      </c>
      <c r="D130" s="82" t="s">
        <v>269</v>
      </c>
      <c r="E130" s="75"/>
      <c r="F130" s="75"/>
      <c r="G130" s="60" t="s">
        <v>18</v>
      </c>
      <c r="H130" s="82" t="s">
        <v>13</v>
      </c>
      <c r="I130" s="75"/>
      <c r="J130" s="59" t="s">
        <v>25</v>
      </c>
      <c r="K130" s="59">
        <v>4</v>
      </c>
      <c r="L130" s="83" t="s">
        <v>15</v>
      </c>
      <c r="M130" s="75"/>
      <c r="N130" s="75"/>
      <c r="O130" s="59" t="s">
        <v>14</v>
      </c>
      <c r="P130" s="29">
        <f>506178.86+5300</f>
        <v>511478.86</v>
      </c>
    </row>
    <row r="131" spans="1:16" ht="24.9" customHeight="1">
      <c r="A131" s="25"/>
      <c r="B131" s="59">
        <v>2019</v>
      </c>
      <c r="C131" s="60" t="s">
        <v>270</v>
      </c>
      <c r="D131" s="82" t="s">
        <v>271</v>
      </c>
      <c r="E131" s="75"/>
      <c r="F131" s="75"/>
      <c r="G131" s="60" t="s">
        <v>18</v>
      </c>
      <c r="H131" s="82" t="s">
        <v>13</v>
      </c>
      <c r="I131" s="75"/>
      <c r="J131" s="59" t="s">
        <v>25</v>
      </c>
      <c r="K131" s="59">
        <v>4</v>
      </c>
      <c r="L131" s="83" t="s">
        <v>15</v>
      </c>
      <c r="M131" s="75"/>
      <c r="N131" s="75"/>
      <c r="O131" s="59" t="s">
        <v>14</v>
      </c>
      <c r="P131" s="29">
        <f>1003476.73+117366.02</f>
        <v>1120842.75</v>
      </c>
    </row>
    <row r="132" spans="1:16" s="35" customFormat="1" ht="24.9" customHeight="1">
      <c r="A132" s="33"/>
      <c r="B132" s="58">
        <v>2019</v>
      </c>
      <c r="C132" s="34" t="s">
        <v>272</v>
      </c>
      <c r="D132" s="79" t="s">
        <v>273</v>
      </c>
      <c r="E132" s="80"/>
      <c r="F132" s="80"/>
      <c r="G132" s="34" t="s">
        <v>18</v>
      </c>
      <c r="H132" s="79" t="s">
        <v>13</v>
      </c>
      <c r="I132" s="80"/>
      <c r="J132" s="58" t="s">
        <v>14</v>
      </c>
      <c r="K132" s="58">
        <v>3</v>
      </c>
      <c r="L132" s="81" t="s">
        <v>15</v>
      </c>
      <c r="M132" s="80"/>
      <c r="N132" s="80"/>
      <c r="O132" s="58" t="s">
        <v>14</v>
      </c>
      <c r="P132" s="36">
        <v>137000</v>
      </c>
    </row>
    <row r="133" spans="1:16" ht="24.9" customHeight="1">
      <c r="A133" s="25"/>
      <c r="B133" s="59">
        <v>2019</v>
      </c>
      <c r="C133" s="60" t="s">
        <v>274</v>
      </c>
      <c r="D133" s="82" t="s">
        <v>275</v>
      </c>
      <c r="E133" s="75"/>
      <c r="F133" s="75"/>
      <c r="G133" s="60" t="s">
        <v>18</v>
      </c>
      <c r="H133" s="82" t="s">
        <v>13</v>
      </c>
      <c r="I133" s="75"/>
      <c r="J133" s="59" t="s">
        <v>25</v>
      </c>
      <c r="K133" s="59">
        <v>4</v>
      </c>
      <c r="L133" s="83" t="s">
        <v>15</v>
      </c>
      <c r="M133" s="75"/>
      <c r="N133" s="75"/>
      <c r="O133" s="59" t="s">
        <v>14</v>
      </c>
      <c r="P133" s="29">
        <v>137000</v>
      </c>
    </row>
    <row r="134" spans="1:16" s="35" customFormat="1" ht="24.9" customHeight="1">
      <c r="A134" s="33"/>
      <c r="B134" s="58">
        <v>2019</v>
      </c>
      <c r="C134" s="34" t="s">
        <v>276</v>
      </c>
      <c r="D134" s="79" t="s">
        <v>277</v>
      </c>
      <c r="E134" s="80"/>
      <c r="F134" s="80"/>
      <c r="G134" s="34" t="s">
        <v>18</v>
      </c>
      <c r="H134" s="79" t="s">
        <v>13</v>
      </c>
      <c r="I134" s="80"/>
      <c r="J134" s="58" t="s">
        <v>14</v>
      </c>
      <c r="K134" s="58">
        <v>3</v>
      </c>
      <c r="L134" s="81" t="s">
        <v>15</v>
      </c>
      <c r="M134" s="80"/>
      <c r="N134" s="80"/>
      <c r="O134" s="58" t="s">
        <v>14</v>
      </c>
      <c r="P134" s="36">
        <f>P139+P141</f>
        <v>600138.97000000009</v>
      </c>
    </row>
    <row r="135" spans="1:16" ht="24.9" hidden="1" customHeight="1">
      <c r="A135" s="25"/>
      <c r="B135" s="59">
        <v>2019</v>
      </c>
      <c r="C135" s="60" t="s">
        <v>278</v>
      </c>
      <c r="D135" s="82" t="s">
        <v>279</v>
      </c>
      <c r="E135" s="75"/>
      <c r="F135" s="75"/>
      <c r="G135" s="60" t="s">
        <v>18</v>
      </c>
      <c r="H135" s="82" t="s">
        <v>13</v>
      </c>
      <c r="I135" s="75"/>
      <c r="J135" s="59" t="s">
        <v>25</v>
      </c>
      <c r="K135" s="59">
        <v>4</v>
      </c>
      <c r="L135" s="83" t="s">
        <v>15</v>
      </c>
      <c r="M135" s="75"/>
      <c r="N135" s="75"/>
      <c r="O135" s="59" t="s">
        <v>14</v>
      </c>
      <c r="P135" s="29">
        <v>0</v>
      </c>
    </row>
    <row r="136" spans="1:16" ht="24.9" hidden="1" customHeight="1">
      <c r="A136" s="25"/>
      <c r="B136" s="59">
        <v>2019</v>
      </c>
      <c r="C136" s="60" t="s">
        <v>280</v>
      </c>
      <c r="D136" s="82" t="s">
        <v>281</v>
      </c>
      <c r="E136" s="75"/>
      <c r="F136" s="75"/>
      <c r="G136" s="60" t="s">
        <v>18</v>
      </c>
      <c r="H136" s="82" t="s">
        <v>13</v>
      </c>
      <c r="I136" s="75"/>
      <c r="J136" s="59" t="s">
        <v>25</v>
      </c>
      <c r="K136" s="59">
        <v>4</v>
      </c>
      <c r="L136" s="83" t="s">
        <v>15</v>
      </c>
      <c r="M136" s="75"/>
      <c r="N136" s="75"/>
      <c r="O136" s="59" t="s">
        <v>14</v>
      </c>
      <c r="P136" s="29">
        <v>0</v>
      </c>
    </row>
    <row r="137" spans="1:16" ht="24.9" hidden="1" customHeight="1">
      <c r="A137" s="25"/>
      <c r="B137" s="59">
        <v>2019</v>
      </c>
      <c r="C137" s="60" t="s">
        <v>282</v>
      </c>
      <c r="D137" s="82" t="s">
        <v>283</v>
      </c>
      <c r="E137" s="75"/>
      <c r="F137" s="75"/>
      <c r="G137" s="60" t="s">
        <v>18</v>
      </c>
      <c r="H137" s="82" t="s">
        <v>13</v>
      </c>
      <c r="I137" s="75"/>
      <c r="J137" s="59" t="s">
        <v>25</v>
      </c>
      <c r="K137" s="59">
        <v>4</v>
      </c>
      <c r="L137" s="83" t="s">
        <v>15</v>
      </c>
      <c r="M137" s="75"/>
      <c r="N137" s="75"/>
      <c r="O137" s="59" t="s">
        <v>14</v>
      </c>
      <c r="P137" s="29">
        <v>0</v>
      </c>
    </row>
    <row r="138" spans="1:16" ht="24.9" hidden="1" customHeight="1">
      <c r="A138" s="25"/>
      <c r="B138" s="59">
        <v>2019</v>
      </c>
      <c r="C138" s="60" t="s">
        <v>284</v>
      </c>
      <c r="D138" s="82" t="s">
        <v>285</v>
      </c>
      <c r="E138" s="75"/>
      <c r="F138" s="75"/>
      <c r="G138" s="60" t="s">
        <v>18</v>
      </c>
      <c r="H138" s="82" t="s">
        <v>13</v>
      </c>
      <c r="I138" s="75"/>
      <c r="J138" s="59" t="s">
        <v>25</v>
      </c>
      <c r="K138" s="59">
        <v>4</v>
      </c>
      <c r="L138" s="83" t="s">
        <v>15</v>
      </c>
      <c r="M138" s="75"/>
      <c r="N138" s="75"/>
      <c r="O138" s="59" t="s">
        <v>14</v>
      </c>
      <c r="P138" s="29">
        <v>0</v>
      </c>
    </row>
    <row r="139" spans="1:16" ht="24.9" customHeight="1">
      <c r="A139" s="25"/>
      <c r="B139" s="59">
        <v>2019</v>
      </c>
      <c r="C139" s="60" t="s">
        <v>286</v>
      </c>
      <c r="D139" s="82" t="s">
        <v>287</v>
      </c>
      <c r="E139" s="75"/>
      <c r="F139" s="75"/>
      <c r="G139" s="60" t="s">
        <v>18</v>
      </c>
      <c r="H139" s="82" t="s">
        <v>13</v>
      </c>
      <c r="I139" s="75"/>
      <c r="J139" s="59" t="s">
        <v>25</v>
      </c>
      <c r="K139" s="59">
        <v>4</v>
      </c>
      <c r="L139" s="83" t="s">
        <v>15</v>
      </c>
      <c r="M139" s="75"/>
      <c r="N139" s="75"/>
      <c r="O139" s="59" t="s">
        <v>14</v>
      </c>
      <c r="P139" s="29">
        <f>93299.7+498047.09</f>
        <v>591346.79</v>
      </c>
    </row>
    <row r="140" spans="1:16" ht="24.9" hidden="1" customHeight="1">
      <c r="A140" s="25"/>
      <c r="B140" s="59">
        <v>2019</v>
      </c>
      <c r="C140" s="60" t="s">
        <v>288</v>
      </c>
      <c r="D140" s="82" t="s">
        <v>289</v>
      </c>
      <c r="E140" s="75"/>
      <c r="F140" s="75"/>
      <c r="G140" s="60" t="s">
        <v>18</v>
      </c>
      <c r="H140" s="82" t="s">
        <v>13</v>
      </c>
      <c r="I140" s="75"/>
      <c r="J140" s="59" t="s">
        <v>25</v>
      </c>
      <c r="K140" s="59">
        <v>4</v>
      </c>
      <c r="L140" s="83" t="s">
        <v>15</v>
      </c>
      <c r="M140" s="75"/>
      <c r="N140" s="75"/>
      <c r="O140" s="59" t="s">
        <v>14</v>
      </c>
      <c r="P140" s="29">
        <v>0</v>
      </c>
    </row>
    <row r="141" spans="1:16" ht="24.9" customHeight="1">
      <c r="A141" s="25"/>
      <c r="B141" s="59">
        <v>2019</v>
      </c>
      <c r="C141" s="60" t="s">
        <v>290</v>
      </c>
      <c r="D141" s="82" t="s">
        <v>291</v>
      </c>
      <c r="E141" s="75"/>
      <c r="F141" s="75"/>
      <c r="G141" s="60" t="s">
        <v>18</v>
      </c>
      <c r="H141" s="82" t="s">
        <v>13</v>
      </c>
      <c r="I141" s="75"/>
      <c r="J141" s="59" t="s">
        <v>25</v>
      </c>
      <c r="K141" s="59">
        <v>4</v>
      </c>
      <c r="L141" s="83" t="s">
        <v>15</v>
      </c>
      <c r="M141" s="75"/>
      <c r="N141" s="75"/>
      <c r="O141" s="59" t="s">
        <v>14</v>
      </c>
      <c r="P141" s="29">
        <v>8792.18</v>
      </c>
    </row>
    <row r="142" spans="1:16" s="31" customFormat="1" ht="24.9" hidden="1" customHeight="1">
      <c r="A142" s="32"/>
      <c r="B142" s="61">
        <v>2019</v>
      </c>
      <c r="C142" s="63" t="s">
        <v>292</v>
      </c>
      <c r="D142" s="84" t="s">
        <v>293</v>
      </c>
      <c r="E142" s="85"/>
      <c r="F142" s="85"/>
      <c r="G142" s="63" t="s">
        <v>18</v>
      </c>
      <c r="H142" s="84" t="s">
        <v>13</v>
      </c>
      <c r="I142" s="85"/>
      <c r="J142" s="61" t="s">
        <v>14</v>
      </c>
      <c r="K142" s="61">
        <v>2</v>
      </c>
      <c r="L142" s="86" t="s">
        <v>15</v>
      </c>
      <c r="M142" s="85"/>
      <c r="N142" s="85"/>
      <c r="O142" s="61" t="s">
        <v>14</v>
      </c>
      <c r="P142" s="68">
        <v>0</v>
      </c>
    </row>
    <row r="143" spans="1:16" s="35" customFormat="1" ht="24.9" hidden="1" customHeight="1">
      <c r="A143" s="33"/>
      <c r="B143" s="58">
        <v>2019</v>
      </c>
      <c r="C143" s="34" t="s">
        <v>294</v>
      </c>
      <c r="D143" s="79" t="s">
        <v>295</v>
      </c>
      <c r="E143" s="80"/>
      <c r="F143" s="80"/>
      <c r="G143" s="34" t="s">
        <v>18</v>
      </c>
      <c r="H143" s="79" t="s">
        <v>13</v>
      </c>
      <c r="I143" s="80"/>
      <c r="J143" s="58" t="s">
        <v>14</v>
      </c>
      <c r="K143" s="58">
        <v>3</v>
      </c>
      <c r="L143" s="81" t="s">
        <v>15</v>
      </c>
      <c r="M143" s="80"/>
      <c r="N143" s="80"/>
      <c r="O143" s="58" t="s">
        <v>14</v>
      </c>
      <c r="P143" s="36">
        <v>0</v>
      </c>
    </row>
    <row r="144" spans="1:16" ht="24.9" hidden="1" customHeight="1">
      <c r="A144" s="25"/>
      <c r="B144" s="59">
        <v>2019</v>
      </c>
      <c r="C144" s="60" t="s">
        <v>296</v>
      </c>
      <c r="D144" s="82" t="s">
        <v>297</v>
      </c>
      <c r="E144" s="75"/>
      <c r="F144" s="75"/>
      <c r="G144" s="60" t="s">
        <v>18</v>
      </c>
      <c r="H144" s="82" t="s">
        <v>13</v>
      </c>
      <c r="I144" s="75"/>
      <c r="J144" s="59" t="s">
        <v>25</v>
      </c>
      <c r="K144" s="59">
        <v>4</v>
      </c>
      <c r="L144" s="83" t="s">
        <v>15</v>
      </c>
      <c r="M144" s="75"/>
      <c r="N144" s="75"/>
      <c r="O144" s="59" t="s">
        <v>14</v>
      </c>
      <c r="P144" s="29">
        <v>0</v>
      </c>
    </row>
    <row r="145" spans="1:16" s="35" customFormat="1" ht="24.9" hidden="1" customHeight="1">
      <c r="A145" s="33"/>
      <c r="B145" s="58">
        <v>2019</v>
      </c>
      <c r="C145" s="34" t="s">
        <v>298</v>
      </c>
      <c r="D145" s="79" t="s">
        <v>299</v>
      </c>
      <c r="E145" s="80"/>
      <c r="F145" s="80"/>
      <c r="G145" s="34" t="s">
        <v>18</v>
      </c>
      <c r="H145" s="79" t="s">
        <v>13</v>
      </c>
      <c r="I145" s="80"/>
      <c r="J145" s="58" t="s">
        <v>14</v>
      </c>
      <c r="K145" s="58">
        <v>3</v>
      </c>
      <c r="L145" s="81" t="s">
        <v>15</v>
      </c>
      <c r="M145" s="80"/>
      <c r="N145" s="80"/>
      <c r="O145" s="58" t="s">
        <v>14</v>
      </c>
      <c r="P145" s="36">
        <v>0</v>
      </c>
    </row>
    <row r="146" spans="1:16" ht="24.9" hidden="1" customHeight="1">
      <c r="A146" s="25"/>
      <c r="B146" s="59">
        <v>2019</v>
      </c>
      <c r="C146" s="60" t="s">
        <v>300</v>
      </c>
      <c r="D146" s="82" t="s">
        <v>301</v>
      </c>
      <c r="E146" s="75"/>
      <c r="F146" s="75"/>
      <c r="G146" s="60" t="s">
        <v>18</v>
      </c>
      <c r="H146" s="82" t="s">
        <v>13</v>
      </c>
      <c r="I146" s="75"/>
      <c r="J146" s="59" t="s">
        <v>25</v>
      </c>
      <c r="K146" s="59">
        <v>4</v>
      </c>
      <c r="L146" s="83" t="s">
        <v>15</v>
      </c>
      <c r="M146" s="75"/>
      <c r="N146" s="75"/>
      <c r="O146" s="59" t="s">
        <v>14</v>
      </c>
      <c r="P146" s="29">
        <v>0</v>
      </c>
    </row>
    <row r="147" spans="1:16" s="35" customFormat="1" ht="24.9" hidden="1" customHeight="1">
      <c r="A147" s="33"/>
      <c r="B147" s="58">
        <v>2019</v>
      </c>
      <c r="C147" s="34" t="s">
        <v>302</v>
      </c>
      <c r="D147" s="79" t="s">
        <v>303</v>
      </c>
      <c r="E147" s="80"/>
      <c r="F147" s="80"/>
      <c r="G147" s="34" t="s">
        <v>18</v>
      </c>
      <c r="H147" s="79" t="s">
        <v>13</v>
      </c>
      <c r="I147" s="80"/>
      <c r="J147" s="58" t="s">
        <v>14</v>
      </c>
      <c r="K147" s="58">
        <v>3</v>
      </c>
      <c r="L147" s="81" t="s">
        <v>15</v>
      </c>
      <c r="M147" s="80"/>
      <c r="N147" s="80"/>
      <c r="O147" s="58" t="s">
        <v>14</v>
      </c>
      <c r="P147" s="36">
        <v>0</v>
      </c>
    </row>
    <row r="148" spans="1:16" ht="24.9" hidden="1" customHeight="1">
      <c r="A148" s="25"/>
      <c r="B148" s="59">
        <v>2019</v>
      </c>
      <c r="C148" s="60" t="s">
        <v>304</v>
      </c>
      <c r="D148" s="82" t="s">
        <v>305</v>
      </c>
      <c r="E148" s="75"/>
      <c r="F148" s="75"/>
      <c r="G148" s="60" t="s">
        <v>18</v>
      </c>
      <c r="H148" s="82" t="s">
        <v>13</v>
      </c>
      <c r="I148" s="75"/>
      <c r="J148" s="59" t="s">
        <v>25</v>
      </c>
      <c r="K148" s="59">
        <v>4</v>
      </c>
      <c r="L148" s="83" t="s">
        <v>15</v>
      </c>
      <c r="M148" s="75"/>
      <c r="N148" s="75"/>
      <c r="O148" s="59" t="s">
        <v>14</v>
      </c>
      <c r="P148" s="29">
        <v>0</v>
      </c>
    </row>
    <row r="149" spans="1:16" s="35" customFormat="1" ht="24.9" hidden="1" customHeight="1">
      <c r="A149" s="33"/>
      <c r="B149" s="58">
        <v>2019</v>
      </c>
      <c r="C149" s="34" t="s">
        <v>306</v>
      </c>
      <c r="D149" s="79" t="s">
        <v>307</v>
      </c>
      <c r="E149" s="80"/>
      <c r="F149" s="80"/>
      <c r="G149" s="34" t="s">
        <v>18</v>
      </c>
      <c r="H149" s="79" t="s">
        <v>13</v>
      </c>
      <c r="I149" s="80"/>
      <c r="J149" s="58" t="s">
        <v>14</v>
      </c>
      <c r="K149" s="58">
        <v>3</v>
      </c>
      <c r="L149" s="81" t="s">
        <v>15</v>
      </c>
      <c r="M149" s="80"/>
      <c r="N149" s="80"/>
      <c r="O149" s="58" t="s">
        <v>14</v>
      </c>
      <c r="P149" s="36">
        <v>0</v>
      </c>
    </row>
    <row r="150" spans="1:16" ht="24.9" hidden="1" customHeight="1">
      <c r="A150" s="25"/>
      <c r="B150" s="59">
        <v>2019</v>
      </c>
      <c r="C150" s="60" t="s">
        <v>308</v>
      </c>
      <c r="D150" s="82" t="s">
        <v>309</v>
      </c>
      <c r="E150" s="75"/>
      <c r="F150" s="75"/>
      <c r="G150" s="60" t="s">
        <v>18</v>
      </c>
      <c r="H150" s="82" t="s">
        <v>13</v>
      </c>
      <c r="I150" s="75"/>
      <c r="J150" s="59" t="s">
        <v>25</v>
      </c>
      <c r="K150" s="59">
        <v>4</v>
      </c>
      <c r="L150" s="83" t="s">
        <v>15</v>
      </c>
      <c r="M150" s="75"/>
      <c r="N150" s="75"/>
      <c r="O150" s="59" t="s">
        <v>14</v>
      </c>
      <c r="P150" s="29">
        <v>0</v>
      </c>
    </row>
    <row r="151" spans="1:16" s="35" customFormat="1" ht="24.9" hidden="1" customHeight="1">
      <c r="A151" s="33"/>
      <c r="B151" s="58">
        <v>2019</v>
      </c>
      <c r="C151" s="34" t="s">
        <v>310</v>
      </c>
      <c r="D151" s="79" t="s">
        <v>311</v>
      </c>
      <c r="E151" s="80"/>
      <c r="F151" s="80"/>
      <c r="G151" s="34" t="s">
        <v>18</v>
      </c>
      <c r="H151" s="79" t="s">
        <v>13</v>
      </c>
      <c r="I151" s="80"/>
      <c r="J151" s="58" t="s">
        <v>14</v>
      </c>
      <c r="K151" s="58">
        <v>3</v>
      </c>
      <c r="L151" s="81" t="s">
        <v>15</v>
      </c>
      <c r="M151" s="80"/>
      <c r="N151" s="80"/>
      <c r="O151" s="58" t="s">
        <v>14</v>
      </c>
      <c r="P151" s="36">
        <v>0</v>
      </c>
    </row>
    <row r="152" spans="1:16" ht="24.9" hidden="1" customHeight="1">
      <c r="A152" s="25"/>
      <c r="B152" s="59">
        <v>2019</v>
      </c>
      <c r="C152" s="60" t="s">
        <v>312</v>
      </c>
      <c r="D152" s="82" t="s">
        <v>313</v>
      </c>
      <c r="E152" s="75"/>
      <c r="F152" s="75"/>
      <c r="G152" s="60" t="s">
        <v>18</v>
      </c>
      <c r="H152" s="82" t="s">
        <v>13</v>
      </c>
      <c r="I152" s="75"/>
      <c r="J152" s="59" t="s">
        <v>25</v>
      </c>
      <c r="K152" s="59">
        <v>4</v>
      </c>
      <c r="L152" s="83" t="s">
        <v>15</v>
      </c>
      <c r="M152" s="75"/>
      <c r="N152" s="75"/>
      <c r="O152" s="59" t="s">
        <v>14</v>
      </c>
      <c r="P152" s="29">
        <v>0</v>
      </c>
    </row>
    <row r="153" spans="1:16" s="31" customFormat="1" ht="24.9" hidden="1" customHeight="1">
      <c r="A153" s="32"/>
      <c r="B153" s="61">
        <v>2019</v>
      </c>
      <c r="C153" s="63" t="s">
        <v>314</v>
      </c>
      <c r="D153" s="84" t="s">
        <v>315</v>
      </c>
      <c r="E153" s="85"/>
      <c r="F153" s="85"/>
      <c r="G153" s="63" t="s">
        <v>18</v>
      </c>
      <c r="H153" s="84" t="s">
        <v>13</v>
      </c>
      <c r="I153" s="85"/>
      <c r="J153" s="61" t="s">
        <v>14</v>
      </c>
      <c r="K153" s="61">
        <v>2</v>
      </c>
      <c r="L153" s="86" t="s">
        <v>15</v>
      </c>
      <c r="M153" s="85"/>
      <c r="N153" s="85"/>
      <c r="O153" s="61" t="s">
        <v>14</v>
      </c>
      <c r="P153" s="68">
        <v>0</v>
      </c>
    </row>
    <row r="154" spans="1:16" s="35" customFormat="1" ht="24.9" hidden="1" customHeight="1">
      <c r="A154" s="33"/>
      <c r="B154" s="58">
        <v>2019</v>
      </c>
      <c r="C154" s="34" t="s">
        <v>316</v>
      </c>
      <c r="D154" s="79" t="s">
        <v>317</v>
      </c>
      <c r="E154" s="80"/>
      <c r="F154" s="80"/>
      <c r="G154" s="34" t="s">
        <v>18</v>
      </c>
      <c r="H154" s="79" t="s">
        <v>13</v>
      </c>
      <c r="I154" s="80"/>
      <c r="J154" s="58" t="s">
        <v>14</v>
      </c>
      <c r="K154" s="58">
        <v>3</v>
      </c>
      <c r="L154" s="81" t="s">
        <v>15</v>
      </c>
      <c r="M154" s="80"/>
      <c r="N154" s="80"/>
      <c r="O154" s="58" t="s">
        <v>14</v>
      </c>
      <c r="P154" s="36">
        <v>0</v>
      </c>
    </row>
    <row r="155" spans="1:16" ht="24.9" hidden="1" customHeight="1">
      <c r="A155" s="25"/>
      <c r="B155" s="59">
        <v>2019</v>
      </c>
      <c r="C155" s="60" t="s">
        <v>318</v>
      </c>
      <c r="D155" s="82" t="s">
        <v>319</v>
      </c>
      <c r="E155" s="75"/>
      <c r="F155" s="75"/>
      <c r="G155" s="60" t="s">
        <v>18</v>
      </c>
      <c r="H155" s="82" t="s">
        <v>13</v>
      </c>
      <c r="I155" s="75"/>
      <c r="J155" s="59" t="s">
        <v>25</v>
      </c>
      <c r="K155" s="59">
        <v>4</v>
      </c>
      <c r="L155" s="83" t="s">
        <v>15</v>
      </c>
      <c r="M155" s="75"/>
      <c r="N155" s="75"/>
      <c r="O155" s="59" t="s">
        <v>14</v>
      </c>
      <c r="P155" s="29">
        <v>0</v>
      </c>
    </row>
    <row r="156" spans="1:16" ht="24.9" hidden="1" customHeight="1">
      <c r="A156" s="25"/>
      <c r="B156" s="59">
        <v>2019</v>
      </c>
      <c r="C156" s="60" t="s">
        <v>320</v>
      </c>
      <c r="D156" s="82" t="s">
        <v>321</v>
      </c>
      <c r="E156" s="75"/>
      <c r="F156" s="75"/>
      <c r="G156" s="60" t="s">
        <v>18</v>
      </c>
      <c r="H156" s="82" t="s">
        <v>13</v>
      </c>
      <c r="I156" s="75"/>
      <c r="J156" s="59" t="s">
        <v>25</v>
      </c>
      <c r="K156" s="59">
        <v>4</v>
      </c>
      <c r="L156" s="83" t="s">
        <v>15</v>
      </c>
      <c r="M156" s="75"/>
      <c r="N156" s="75"/>
      <c r="O156" s="59" t="s">
        <v>14</v>
      </c>
      <c r="P156" s="29">
        <v>0</v>
      </c>
    </row>
    <row r="157" spans="1:16" s="31" customFormat="1" ht="24.9" customHeight="1">
      <c r="A157" s="32"/>
      <c r="B157" s="61">
        <v>2019</v>
      </c>
      <c r="C157" s="63" t="s">
        <v>322</v>
      </c>
      <c r="D157" s="84" t="s">
        <v>323</v>
      </c>
      <c r="E157" s="85"/>
      <c r="F157" s="85"/>
      <c r="G157" s="63" t="s">
        <v>18</v>
      </c>
      <c r="H157" s="84" t="s">
        <v>13</v>
      </c>
      <c r="I157" s="85"/>
      <c r="J157" s="61" t="s">
        <v>14</v>
      </c>
      <c r="K157" s="61">
        <v>2</v>
      </c>
      <c r="L157" s="86" t="s">
        <v>15</v>
      </c>
      <c r="M157" s="85"/>
      <c r="N157" s="85"/>
      <c r="O157" s="61" t="s">
        <v>14</v>
      </c>
      <c r="P157" s="68">
        <f>P162</f>
        <v>500</v>
      </c>
    </row>
    <row r="158" spans="1:16" s="35" customFormat="1" ht="24.9" hidden="1" customHeight="1">
      <c r="A158" s="33"/>
      <c r="B158" s="58">
        <v>2019</v>
      </c>
      <c r="C158" s="34" t="s">
        <v>324</v>
      </c>
      <c r="D158" s="79" t="s">
        <v>325</v>
      </c>
      <c r="E158" s="80"/>
      <c r="F158" s="80"/>
      <c r="G158" s="34" t="s">
        <v>18</v>
      </c>
      <c r="H158" s="79" t="s">
        <v>13</v>
      </c>
      <c r="I158" s="80"/>
      <c r="J158" s="58" t="s">
        <v>14</v>
      </c>
      <c r="K158" s="58">
        <v>3</v>
      </c>
      <c r="L158" s="81" t="s">
        <v>15</v>
      </c>
      <c r="M158" s="80"/>
      <c r="N158" s="80"/>
      <c r="O158" s="58" t="s">
        <v>14</v>
      </c>
      <c r="P158" s="36">
        <v>0</v>
      </c>
    </row>
    <row r="159" spans="1:16" ht="24.9" hidden="1" customHeight="1">
      <c r="A159" s="25"/>
      <c r="B159" s="59">
        <v>2019</v>
      </c>
      <c r="C159" s="60" t="s">
        <v>326</v>
      </c>
      <c r="D159" s="82" t="s">
        <v>327</v>
      </c>
      <c r="E159" s="75"/>
      <c r="F159" s="75"/>
      <c r="G159" s="60" t="s">
        <v>18</v>
      </c>
      <c r="H159" s="82" t="s">
        <v>13</v>
      </c>
      <c r="I159" s="75"/>
      <c r="J159" s="59" t="s">
        <v>25</v>
      </c>
      <c r="K159" s="59">
        <v>4</v>
      </c>
      <c r="L159" s="83" t="s">
        <v>15</v>
      </c>
      <c r="M159" s="75"/>
      <c r="N159" s="75"/>
      <c r="O159" s="59" t="s">
        <v>14</v>
      </c>
      <c r="P159" s="29">
        <v>0</v>
      </c>
    </row>
    <row r="160" spans="1:16" ht="24.9" hidden="1" customHeight="1">
      <c r="A160" s="25"/>
      <c r="B160" s="59">
        <v>2019</v>
      </c>
      <c r="C160" s="60" t="s">
        <v>328</v>
      </c>
      <c r="D160" s="82" t="s">
        <v>329</v>
      </c>
      <c r="E160" s="75"/>
      <c r="F160" s="75"/>
      <c r="G160" s="60" t="s">
        <v>18</v>
      </c>
      <c r="H160" s="82" t="s">
        <v>13</v>
      </c>
      <c r="I160" s="75"/>
      <c r="J160" s="59" t="s">
        <v>25</v>
      </c>
      <c r="K160" s="59">
        <v>4</v>
      </c>
      <c r="L160" s="83" t="s">
        <v>15</v>
      </c>
      <c r="M160" s="75"/>
      <c r="N160" s="75"/>
      <c r="O160" s="59" t="s">
        <v>14</v>
      </c>
      <c r="P160" s="29">
        <v>0</v>
      </c>
    </row>
    <row r="161" spans="1:16" ht="24.9" hidden="1" customHeight="1">
      <c r="A161" s="25"/>
      <c r="B161" s="59">
        <v>2019</v>
      </c>
      <c r="C161" s="60" t="s">
        <v>330</v>
      </c>
      <c r="D161" s="82" t="s">
        <v>331</v>
      </c>
      <c r="E161" s="75"/>
      <c r="F161" s="75"/>
      <c r="G161" s="60" t="s">
        <v>18</v>
      </c>
      <c r="H161" s="82" t="s">
        <v>13</v>
      </c>
      <c r="I161" s="75"/>
      <c r="J161" s="59" t="s">
        <v>25</v>
      </c>
      <c r="K161" s="59">
        <v>4</v>
      </c>
      <c r="L161" s="83" t="s">
        <v>15</v>
      </c>
      <c r="M161" s="75"/>
      <c r="N161" s="75"/>
      <c r="O161" s="59" t="s">
        <v>14</v>
      </c>
      <c r="P161" s="29">
        <v>0</v>
      </c>
    </row>
    <row r="162" spans="1:16" s="35" customFormat="1" ht="24.9" customHeight="1">
      <c r="A162" s="33"/>
      <c r="B162" s="58">
        <v>2019</v>
      </c>
      <c r="C162" s="34" t="s">
        <v>332</v>
      </c>
      <c r="D162" s="79" t="s">
        <v>333</v>
      </c>
      <c r="E162" s="80"/>
      <c r="F162" s="80"/>
      <c r="G162" s="34" t="s">
        <v>18</v>
      </c>
      <c r="H162" s="79" t="s">
        <v>13</v>
      </c>
      <c r="I162" s="80"/>
      <c r="J162" s="58" t="s">
        <v>14</v>
      </c>
      <c r="K162" s="58">
        <v>3</v>
      </c>
      <c r="L162" s="81" t="s">
        <v>15</v>
      </c>
      <c r="M162" s="80"/>
      <c r="N162" s="80"/>
      <c r="O162" s="58" t="s">
        <v>14</v>
      </c>
      <c r="P162" s="36">
        <f>P164+P165</f>
        <v>500</v>
      </c>
    </row>
    <row r="163" spans="1:16" ht="24.9" hidden="1" customHeight="1">
      <c r="A163" s="25"/>
      <c r="B163" s="59">
        <v>2019</v>
      </c>
      <c r="C163" s="60" t="s">
        <v>334</v>
      </c>
      <c r="D163" s="82" t="s">
        <v>335</v>
      </c>
      <c r="E163" s="75"/>
      <c r="F163" s="75"/>
      <c r="G163" s="60" t="s">
        <v>18</v>
      </c>
      <c r="H163" s="82" t="s">
        <v>13</v>
      </c>
      <c r="I163" s="75"/>
      <c r="J163" s="59" t="s">
        <v>25</v>
      </c>
      <c r="K163" s="59">
        <v>4</v>
      </c>
      <c r="L163" s="83" t="s">
        <v>15</v>
      </c>
      <c r="M163" s="75"/>
      <c r="N163" s="75"/>
      <c r="O163" s="59" t="s">
        <v>14</v>
      </c>
      <c r="P163" s="29">
        <v>0</v>
      </c>
    </row>
    <row r="164" spans="1:16" ht="24.9" customHeight="1">
      <c r="A164" s="25"/>
      <c r="B164" s="59">
        <v>2019</v>
      </c>
      <c r="C164" s="60" t="s">
        <v>336</v>
      </c>
      <c r="D164" s="82" t="s">
        <v>337</v>
      </c>
      <c r="E164" s="75"/>
      <c r="F164" s="75"/>
      <c r="G164" s="60" t="s">
        <v>18</v>
      </c>
      <c r="H164" s="82" t="s">
        <v>13</v>
      </c>
      <c r="I164" s="75"/>
      <c r="J164" s="59" t="s">
        <v>25</v>
      </c>
      <c r="K164" s="59">
        <v>4</v>
      </c>
      <c r="L164" s="83" t="s">
        <v>15</v>
      </c>
      <c r="M164" s="75"/>
      <c r="N164" s="75"/>
      <c r="O164" s="59" t="s">
        <v>14</v>
      </c>
      <c r="P164" s="29">
        <v>100</v>
      </c>
    </row>
    <row r="165" spans="1:16" ht="24.9" customHeight="1">
      <c r="A165" s="25"/>
      <c r="B165" s="59">
        <v>2019</v>
      </c>
      <c r="C165" s="60" t="s">
        <v>338</v>
      </c>
      <c r="D165" s="82" t="s">
        <v>339</v>
      </c>
      <c r="E165" s="75"/>
      <c r="F165" s="75"/>
      <c r="G165" s="60" t="s">
        <v>18</v>
      </c>
      <c r="H165" s="82" t="s">
        <v>13</v>
      </c>
      <c r="I165" s="75"/>
      <c r="J165" s="59" t="s">
        <v>25</v>
      </c>
      <c r="K165" s="59">
        <v>4</v>
      </c>
      <c r="L165" s="83" t="s">
        <v>15</v>
      </c>
      <c r="M165" s="75"/>
      <c r="N165" s="75"/>
      <c r="O165" s="59" t="s">
        <v>14</v>
      </c>
      <c r="P165" s="29">
        <v>400</v>
      </c>
    </row>
    <row r="166" spans="1:16" s="31" customFormat="1" ht="24.9" hidden="1" customHeight="1">
      <c r="A166" s="32"/>
      <c r="B166" s="61">
        <v>2019</v>
      </c>
      <c r="C166" s="63" t="s">
        <v>340</v>
      </c>
      <c r="D166" s="84" t="s">
        <v>341</v>
      </c>
      <c r="E166" s="85"/>
      <c r="F166" s="85"/>
      <c r="G166" s="63" t="s">
        <v>18</v>
      </c>
      <c r="H166" s="84" t="s">
        <v>13</v>
      </c>
      <c r="I166" s="85"/>
      <c r="J166" s="61" t="s">
        <v>14</v>
      </c>
      <c r="K166" s="61">
        <v>2</v>
      </c>
      <c r="L166" s="86" t="s">
        <v>15</v>
      </c>
      <c r="M166" s="85"/>
      <c r="N166" s="85"/>
      <c r="O166" s="61" t="s">
        <v>14</v>
      </c>
      <c r="P166" s="68">
        <v>0</v>
      </c>
    </row>
    <row r="167" spans="1:16" s="35" customFormat="1" ht="24.9" hidden="1" customHeight="1">
      <c r="A167" s="33"/>
      <c r="B167" s="58">
        <v>2019</v>
      </c>
      <c r="C167" s="34" t="s">
        <v>342</v>
      </c>
      <c r="D167" s="79" t="s">
        <v>343</v>
      </c>
      <c r="E167" s="80"/>
      <c r="F167" s="80"/>
      <c r="G167" s="34" t="s">
        <v>18</v>
      </c>
      <c r="H167" s="79" t="s">
        <v>13</v>
      </c>
      <c r="I167" s="80"/>
      <c r="J167" s="58" t="s">
        <v>14</v>
      </c>
      <c r="K167" s="58">
        <v>3</v>
      </c>
      <c r="L167" s="81" t="s">
        <v>15</v>
      </c>
      <c r="M167" s="80"/>
      <c r="N167" s="80"/>
      <c r="O167" s="58" t="s">
        <v>14</v>
      </c>
      <c r="P167" s="36">
        <v>0</v>
      </c>
    </row>
    <row r="168" spans="1:16" ht="24.9" hidden="1" customHeight="1">
      <c r="A168" s="25"/>
      <c r="B168" s="59">
        <v>2019</v>
      </c>
      <c r="C168" s="60" t="s">
        <v>344</v>
      </c>
      <c r="D168" s="82" t="s">
        <v>345</v>
      </c>
      <c r="E168" s="75"/>
      <c r="F168" s="75"/>
      <c r="G168" s="60" t="s">
        <v>18</v>
      </c>
      <c r="H168" s="82" t="s">
        <v>13</v>
      </c>
      <c r="I168" s="75"/>
      <c r="J168" s="59" t="s">
        <v>25</v>
      </c>
      <c r="K168" s="59">
        <v>4</v>
      </c>
      <c r="L168" s="83" t="s">
        <v>15</v>
      </c>
      <c r="M168" s="75"/>
      <c r="N168" s="75"/>
      <c r="O168" s="59" t="s">
        <v>14</v>
      </c>
      <c r="P168" s="29">
        <v>0</v>
      </c>
    </row>
    <row r="169" spans="1:16" ht="24.9" hidden="1" customHeight="1">
      <c r="A169" s="25"/>
      <c r="B169" s="59">
        <v>2019</v>
      </c>
      <c r="C169" s="60" t="s">
        <v>346</v>
      </c>
      <c r="D169" s="82" t="s">
        <v>347</v>
      </c>
      <c r="E169" s="75"/>
      <c r="F169" s="75"/>
      <c r="G169" s="60" t="s">
        <v>18</v>
      </c>
      <c r="H169" s="82" t="s">
        <v>13</v>
      </c>
      <c r="I169" s="75"/>
      <c r="J169" s="59" t="s">
        <v>25</v>
      </c>
      <c r="K169" s="59">
        <v>4</v>
      </c>
      <c r="L169" s="83" t="s">
        <v>15</v>
      </c>
      <c r="M169" s="75"/>
      <c r="N169" s="75"/>
      <c r="O169" s="59" t="s">
        <v>14</v>
      </c>
      <c r="P169" s="29">
        <v>0</v>
      </c>
    </row>
    <row r="170" spans="1:16" ht="24.9" hidden="1" customHeight="1">
      <c r="A170" s="25"/>
      <c r="B170" s="59">
        <v>2019</v>
      </c>
      <c r="C170" s="60" t="s">
        <v>348</v>
      </c>
      <c r="D170" s="82" t="s">
        <v>349</v>
      </c>
      <c r="E170" s="75"/>
      <c r="F170" s="75"/>
      <c r="G170" s="60" t="s">
        <v>18</v>
      </c>
      <c r="H170" s="82" t="s">
        <v>13</v>
      </c>
      <c r="I170" s="75"/>
      <c r="J170" s="59" t="s">
        <v>25</v>
      </c>
      <c r="K170" s="59">
        <v>4</v>
      </c>
      <c r="L170" s="83" t="s">
        <v>15</v>
      </c>
      <c r="M170" s="75"/>
      <c r="N170" s="75"/>
      <c r="O170" s="59" t="s">
        <v>14</v>
      </c>
      <c r="P170" s="29">
        <v>0</v>
      </c>
    </row>
    <row r="171" spans="1:16" s="31" customFormat="1" ht="24.9" customHeight="1">
      <c r="A171" s="32"/>
      <c r="B171" s="61">
        <v>2019</v>
      </c>
      <c r="C171" s="63" t="s">
        <v>350</v>
      </c>
      <c r="D171" s="84" t="s">
        <v>351</v>
      </c>
      <c r="E171" s="85"/>
      <c r="F171" s="85"/>
      <c r="G171" s="63" t="s">
        <v>18</v>
      </c>
      <c r="H171" s="84" t="s">
        <v>13</v>
      </c>
      <c r="I171" s="85"/>
      <c r="J171" s="61" t="s">
        <v>14</v>
      </c>
      <c r="K171" s="61">
        <v>2</v>
      </c>
      <c r="L171" s="86" t="s">
        <v>15</v>
      </c>
      <c r="M171" s="85"/>
      <c r="N171" s="85"/>
      <c r="O171" s="61" t="s">
        <v>14</v>
      </c>
      <c r="P171" s="68">
        <f>P176</f>
        <v>50</v>
      </c>
    </row>
    <row r="172" spans="1:16" s="35" customFormat="1" ht="24.9" hidden="1" customHeight="1">
      <c r="A172" s="33"/>
      <c r="B172" s="58">
        <v>2019</v>
      </c>
      <c r="C172" s="34" t="s">
        <v>352</v>
      </c>
      <c r="D172" s="79" t="s">
        <v>353</v>
      </c>
      <c r="E172" s="80"/>
      <c r="F172" s="80"/>
      <c r="G172" s="34" t="s">
        <v>18</v>
      </c>
      <c r="H172" s="79" t="s">
        <v>13</v>
      </c>
      <c r="I172" s="80"/>
      <c r="J172" s="58" t="s">
        <v>14</v>
      </c>
      <c r="K172" s="58">
        <v>3</v>
      </c>
      <c r="L172" s="81" t="s">
        <v>15</v>
      </c>
      <c r="M172" s="80"/>
      <c r="N172" s="80"/>
      <c r="O172" s="58" t="s">
        <v>14</v>
      </c>
      <c r="P172" s="36">
        <v>0</v>
      </c>
    </row>
    <row r="173" spans="1:16" ht="24.9" hidden="1" customHeight="1">
      <c r="A173" s="25"/>
      <c r="B173" s="59">
        <v>2019</v>
      </c>
      <c r="C173" s="60" t="s">
        <v>354</v>
      </c>
      <c r="D173" s="82" t="s">
        <v>355</v>
      </c>
      <c r="E173" s="75"/>
      <c r="F173" s="75"/>
      <c r="G173" s="60" t="s">
        <v>18</v>
      </c>
      <c r="H173" s="82" t="s">
        <v>13</v>
      </c>
      <c r="I173" s="75"/>
      <c r="J173" s="59" t="s">
        <v>25</v>
      </c>
      <c r="K173" s="59">
        <v>4</v>
      </c>
      <c r="L173" s="83" t="s">
        <v>15</v>
      </c>
      <c r="M173" s="75"/>
      <c r="N173" s="75"/>
      <c r="O173" s="59" t="s">
        <v>14</v>
      </c>
      <c r="P173" s="29">
        <v>0</v>
      </c>
    </row>
    <row r="174" spans="1:16" s="35" customFormat="1" ht="24.9" hidden="1" customHeight="1">
      <c r="A174" s="33"/>
      <c r="B174" s="58">
        <v>2019</v>
      </c>
      <c r="C174" s="34" t="s">
        <v>356</v>
      </c>
      <c r="D174" s="79" t="s">
        <v>357</v>
      </c>
      <c r="E174" s="80"/>
      <c r="F174" s="80"/>
      <c r="G174" s="34" t="s">
        <v>18</v>
      </c>
      <c r="H174" s="79" t="s">
        <v>13</v>
      </c>
      <c r="I174" s="80"/>
      <c r="J174" s="58" t="s">
        <v>14</v>
      </c>
      <c r="K174" s="58">
        <v>3</v>
      </c>
      <c r="L174" s="81" t="s">
        <v>15</v>
      </c>
      <c r="M174" s="80"/>
      <c r="N174" s="80"/>
      <c r="O174" s="58" t="s">
        <v>14</v>
      </c>
      <c r="P174" s="36">
        <v>0</v>
      </c>
    </row>
    <row r="175" spans="1:16" ht="24.9" hidden="1" customHeight="1">
      <c r="A175" s="25"/>
      <c r="B175" s="59">
        <v>2019</v>
      </c>
      <c r="C175" s="60" t="s">
        <v>358</v>
      </c>
      <c r="D175" s="82" t="s">
        <v>359</v>
      </c>
      <c r="E175" s="75"/>
      <c r="F175" s="75"/>
      <c r="G175" s="60" t="s">
        <v>18</v>
      </c>
      <c r="H175" s="82" t="s">
        <v>13</v>
      </c>
      <c r="I175" s="75"/>
      <c r="J175" s="59" t="s">
        <v>25</v>
      </c>
      <c r="K175" s="59">
        <v>4</v>
      </c>
      <c r="L175" s="83" t="s">
        <v>15</v>
      </c>
      <c r="M175" s="75"/>
      <c r="N175" s="75"/>
      <c r="O175" s="59" t="s">
        <v>14</v>
      </c>
      <c r="P175" s="29">
        <v>0</v>
      </c>
    </row>
    <row r="176" spans="1:16" s="35" customFormat="1" ht="24.9" customHeight="1">
      <c r="A176" s="33"/>
      <c r="B176" s="58">
        <v>2019</v>
      </c>
      <c r="C176" s="34" t="s">
        <v>360</v>
      </c>
      <c r="D176" s="79" t="s">
        <v>361</v>
      </c>
      <c r="E176" s="80"/>
      <c r="F176" s="80"/>
      <c r="G176" s="34" t="s">
        <v>18</v>
      </c>
      <c r="H176" s="79" t="s">
        <v>13</v>
      </c>
      <c r="I176" s="80"/>
      <c r="J176" s="58" t="s">
        <v>14</v>
      </c>
      <c r="K176" s="58">
        <v>3</v>
      </c>
      <c r="L176" s="81" t="s">
        <v>15</v>
      </c>
      <c r="M176" s="80"/>
      <c r="N176" s="80"/>
      <c r="O176" s="58" t="s">
        <v>14</v>
      </c>
      <c r="P176" s="36">
        <f>P177</f>
        <v>50</v>
      </c>
    </row>
    <row r="177" spans="1:16" ht="24.9" customHeight="1">
      <c r="A177" s="25"/>
      <c r="B177" s="59">
        <v>2019</v>
      </c>
      <c r="C177" s="60" t="s">
        <v>362</v>
      </c>
      <c r="D177" s="82" t="s">
        <v>363</v>
      </c>
      <c r="E177" s="75"/>
      <c r="F177" s="75"/>
      <c r="G177" s="60" t="s">
        <v>18</v>
      </c>
      <c r="H177" s="82" t="s">
        <v>13</v>
      </c>
      <c r="I177" s="75"/>
      <c r="J177" s="59" t="s">
        <v>25</v>
      </c>
      <c r="K177" s="59">
        <v>4</v>
      </c>
      <c r="L177" s="83" t="s">
        <v>15</v>
      </c>
      <c r="M177" s="75"/>
      <c r="N177" s="75"/>
      <c r="O177" s="59" t="s">
        <v>14</v>
      </c>
      <c r="P177" s="29">
        <v>50</v>
      </c>
    </row>
    <row r="178" spans="1:16" ht="24.9" hidden="1" customHeight="1">
      <c r="A178" s="25"/>
      <c r="B178" s="59">
        <v>2019</v>
      </c>
      <c r="C178" s="60" t="s">
        <v>364</v>
      </c>
      <c r="D178" s="82" t="s">
        <v>365</v>
      </c>
      <c r="E178" s="75"/>
      <c r="F178" s="75"/>
      <c r="G178" s="60" t="s">
        <v>18</v>
      </c>
      <c r="H178" s="82" t="s">
        <v>13</v>
      </c>
      <c r="I178" s="75"/>
      <c r="J178" s="59" t="s">
        <v>25</v>
      </c>
      <c r="K178" s="59">
        <v>4</v>
      </c>
      <c r="L178" s="83" t="s">
        <v>15</v>
      </c>
      <c r="M178" s="75"/>
      <c r="N178" s="75"/>
      <c r="O178" s="59" t="s">
        <v>14</v>
      </c>
      <c r="P178" s="29">
        <v>0</v>
      </c>
    </row>
    <row r="179" spans="1:16" s="31" customFormat="1" ht="24.9" customHeight="1">
      <c r="A179" s="32"/>
      <c r="B179" s="61">
        <v>2019</v>
      </c>
      <c r="C179" s="63" t="s">
        <v>366</v>
      </c>
      <c r="D179" s="84" t="s">
        <v>367</v>
      </c>
      <c r="E179" s="85"/>
      <c r="F179" s="85"/>
      <c r="G179" s="63" t="s">
        <v>18</v>
      </c>
      <c r="H179" s="84" t="s">
        <v>13</v>
      </c>
      <c r="I179" s="85"/>
      <c r="J179" s="61" t="s">
        <v>14</v>
      </c>
      <c r="K179" s="61">
        <v>1</v>
      </c>
      <c r="L179" s="86"/>
      <c r="M179" s="85"/>
      <c r="N179" s="85"/>
      <c r="O179" s="61"/>
      <c r="P179" s="68">
        <f>P180</f>
        <v>687666.82000000007</v>
      </c>
    </row>
    <row r="180" spans="1:16" s="31" customFormat="1" ht="24.9" customHeight="1">
      <c r="A180" s="32"/>
      <c r="B180" s="61">
        <v>2019</v>
      </c>
      <c r="C180" s="63" t="s">
        <v>368</v>
      </c>
      <c r="D180" s="84" t="s">
        <v>367</v>
      </c>
      <c r="E180" s="85"/>
      <c r="F180" s="85"/>
      <c r="G180" s="63" t="s">
        <v>18</v>
      </c>
      <c r="H180" s="84" t="s">
        <v>13</v>
      </c>
      <c r="I180" s="85"/>
      <c r="J180" s="61" t="s">
        <v>14</v>
      </c>
      <c r="K180" s="61">
        <v>2</v>
      </c>
      <c r="L180" s="86"/>
      <c r="M180" s="85"/>
      <c r="N180" s="85"/>
      <c r="O180" s="61"/>
      <c r="P180" s="68">
        <f>P185</f>
        <v>687666.82000000007</v>
      </c>
    </row>
    <row r="181" spans="1:16" s="35" customFormat="1" ht="24.9" hidden="1" customHeight="1">
      <c r="A181" s="33"/>
      <c r="B181" s="58">
        <v>2019</v>
      </c>
      <c r="C181" s="34" t="s">
        <v>369</v>
      </c>
      <c r="D181" s="79" t="s">
        <v>370</v>
      </c>
      <c r="E181" s="87"/>
      <c r="F181" s="87"/>
      <c r="G181" s="34" t="s">
        <v>18</v>
      </c>
      <c r="H181" s="79" t="s">
        <v>13</v>
      </c>
      <c r="I181" s="80"/>
      <c r="J181" s="58" t="s">
        <v>14</v>
      </c>
      <c r="K181" s="58">
        <v>3</v>
      </c>
      <c r="L181" s="81"/>
      <c r="M181" s="80"/>
      <c r="N181" s="80"/>
      <c r="O181" s="58"/>
      <c r="P181" s="36">
        <v>0</v>
      </c>
    </row>
    <row r="182" spans="1:16" ht="24.9" hidden="1" customHeight="1">
      <c r="A182" s="25"/>
      <c r="B182" s="59">
        <v>2019</v>
      </c>
      <c r="C182" s="60" t="s">
        <v>371</v>
      </c>
      <c r="D182" s="82" t="s">
        <v>372</v>
      </c>
      <c r="E182" s="75"/>
      <c r="F182" s="75"/>
      <c r="G182" s="60" t="s">
        <v>18</v>
      </c>
      <c r="H182" s="82" t="s">
        <v>13</v>
      </c>
      <c r="I182" s="75"/>
      <c r="J182" s="59" t="s">
        <v>25</v>
      </c>
      <c r="K182" s="59">
        <v>4</v>
      </c>
      <c r="L182" s="83" t="s">
        <v>15</v>
      </c>
      <c r="M182" s="75"/>
      <c r="N182" s="75"/>
      <c r="O182" s="59" t="s">
        <v>14</v>
      </c>
      <c r="P182" s="29">
        <v>0</v>
      </c>
    </row>
    <row r="183" spans="1:16" ht="24.9" hidden="1" customHeight="1">
      <c r="A183" s="25"/>
      <c r="B183" s="59">
        <v>2019</v>
      </c>
      <c r="C183" s="60" t="s">
        <v>373</v>
      </c>
      <c r="D183" s="82" t="s">
        <v>374</v>
      </c>
      <c r="E183" s="75"/>
      <c r="F183" s="75"/>
      <c r="G183" s="60" t="s">
        <v>18</v>
      </c>
      <c r="H183" s="82" t="s">
        <v>13</v>
      </c>
      <c r="I183" s="75"/>
      <c r="J183" s="59" t="s">
        <v>25</v>
      </c>
      <c r="K183" s="59">
        <v>4</v>
      </c>
      <c r="L183" s="83" t="s">
        <v>15</v>
      </c>
      <c r="M183" s="75"/>
      <c r="N183" s="75"/>
      <c r="O183" s="59" t="s">
        <v>14</v>
      </c>
      <c r="P183" s="29">
        <v>0</v>
      </c>
    </row>
    <row r="184" spans="1:16" ht="24.9" hidden="1" customHeight="1">
      <c r="A184" s="25"/>
      <c r="B184" s="59">
        <v>2019</v>
      </c>
      <c r="C184" s="60" t="s">
        <v>375</v>
      </c>
      <c r="D184" s="82" t="s">
        <v>376</v>
      </c>
      <c r="E184" s="75"/>
      <c r="F184" s="75"/>
      <c r="G184" s="60" t="s">
        <v>18</v>
      </c>
      <c r="H184" s="82" t="s">
        <v>13</v>
      </c>
      <c r="I184" s="75"/>
      <c r="J184" s="59" t="s">
        <v>25</v>
      </c>
      <c r="K184" s="59">
        <v>4</v>
      </c>
      <c r="L184" s="83" t="s">
        <v>15</v>
      </c>
      <c r="M184" s="75"/>
      <c r="N184" s="75"/>
      <c r="O184" s="59" t="s">
        <v>14</v>
      </c>
      <c r="P184" s="29">
        <v>0</v>
      </c>
    </row>
    <row r="185" spans="1:16" s="35" customFormat="1" ht="24.9" customHeight="1">
      <c r="A185" s="33"/>
      <c r="B185" s="58">
        <v>2019</v>
      </c>
      <c r="C185" s="34" t="s">
        <v>377</v>
      </c>
      <c r="D185" s="79" t="s">
        <v>378</v>
      </c>
      <c r="E185" s="80"/>
      <c r="F185" s="80"/>
      <c r="G185" s="34" t="s">
        <v>18</v>
      </c>
      <c r="H185" s="79" t="s">
        <v>13</v>
      </c>
      <c r="I185" s="80"/>
      <c r="J185" s="58" t="s">
        <v>14</v>
      </c>
      <c r="K185" s="58">
        <v>3</v>
      </c>
      <c r="L185" s="81"/>
      <c r="M185" s="80"/>
      <c r="N185" s="80"/>
      <c r="O185" s="58"/>
      <c r="P185" s="36">
        <f>SUM(P186:P216)</f>
        <v>687666.82000000007</v>
      </c>
    </row>
    <row r="186" spans="1:16" ht="24.9" hidden="1" customHeight="1">
      <c r="A186" s="25"/>
      <c r="B186" s="59">
        <v>2019</v>
      </c>
      <c r="C186" s="60" t="s">
        <v>379</v>
      </c>
      <c r="D186" s="82" t="s">
        <v>380</v>
      </c>
      <c r="E186" s="75"/>
      <c r="F186" s="75"/>
      <c r="G186" s="60" t="s">
        <v>18</v>
      </c>
      <c r="H186" s="82" t="s">
        <v>13</v>
      </c>
      <c r="I186" s="75"/>
      <c r="J186" s="59" t="s">
        <v>25</v>
      </c>
      <c r="K186" s="59">
        <v>4</v>
      </c>
      <c r="L186" s="83" t="s">
        <v>15</v>
      </c>
      <c r="M186" s="75"/>
      <c r="N186" s="75"/>
      <c r="O186" s="59" t="s">
        <v>14</v>
      </c>
      <c r="P186" s="29">
        <v>0</v>
      </c>
    </row>
    <row r="187" spans="1:16" ht="24.9" hidden="1" customHeight="1">
      <c r="A187" s="25"/>
      <c r="B187" s="59">
        <v>2019</v>
      </c>
      <c r="C187" s="60" t="s">
        <v>381</v>
      </c>
      <c r="D187" s="82" t="s">
        <v>382</v>
      </c>
      <c r="E187" s="75"/>
      <c r="F187" s="75"/>
      <c r="G187" s="60" t="s">
        <v>18</v>
      </c>
      <c r="H187" s="82" t="s">
        <v>13</v>
      </c>
      <c r="I187" s="75"/>
      <c r="J187" s="59" t="s">
        <v>25</v>
      </c>
      <c r="K187" s="59">
        <v>4</v>
      </c>
      <c r="L187" s="83" t="s">
        <v>15</v>
      </c>
      <c r="M187" s="75"/>
      <c r="N187" s="75"/>
      <c r="O187" s="59" t="s">
        <v>14</v>
      </c>
      <c r="P187" s="29">
        <v>0</v>
      </c>
    </row>
    <row r="188" spans="1:16" ht="24.9" hidden="1" customHeight="1">
      <c r="A188" s="25"/>
      <c r="B188" s="59">
        <v>2019</v>
      </c>
      <c r="C188" s="60" t="s">
        <v>383</v>
      </c>
      <c r="D188" s="82" t="s">
        <v>384</v>
      </c>
      <c r="E188" s="75"/>
      <c r="F188" s="75"/>
      <c r="G188" s="60" t="s">
        <v>18</v>
      </c>
      <c r="H188" s="82" t="s">
        <v>13</v>
      </c>
      <c r="I188" s="75"/>
      <c r="J188" s="59" t="s">
        <v>25</v>
      </c>
      <c r="K188" s="59">
        <v>4</v>
      </c>
      <c r="L188" s="83" t="s">
        <v>15</v>
      </c>
      <c r="M188" s="75"/>
      <c r="N188" s="75"/>
      <c r="O188" s="59" t="s">
        <v>14</v>
      </c>
      <c r="P188" s="29">
        <v>0</v>
      </c>
    </row>
    <row r="189" spans="1:16" ht="24.9" hidden="1" customHeight="1">
      <c r="A189" s="25"/>
      <c r="B189" s="59">
        <v>2019</v>
      </c>
      <c r="C189" s="60" t="s">
        <v>385</v>
      </c>
      <c r="D189" s="82" t="s">
        <v>386</v>
      </c>
      <c r="E189" s="75"/>
      <c r="F189" s="75"/>
      <c r="G189" s="60" t="s">
        <v>18</v>
      </c>
      <c r="H189" s="82" t="s">
        <v>13</v>
      </c>
      <c r="I189" s="75"/>
      <c r="J189" s="59" t="s">
        <v>25</v>
      </c>
      <c r="K189" s="59">
        <v>4</v>
      </c>
      <c r="L189" s="83" t="s">
        <v>15</v>
      </c>
      <c r="M189" s="75"/>
      <c r="N189" s="75"/>
      <c r="O189" s="59" t="s">
        <v>14</v>
      </c>
      <c r="P189" s="29">
        <v>0</v>
      </c>
    </row>
    <row r="190" spans="1:16" ht="24.9" hidden="1" customHeight="1">
      <c r="A190" s="25"/>
      <c r="B190" s="59">
        <v>2019</v>
      </c>
      <c r="C190" s="60" t="s">
        <v>387</v>
      </c>
      <c r="D190" s="82" t="s">
        <v>388</v>
      </c>
      <c r="E190" s="75"/>
      <c r="F190" s="75"/>
      <c r="G190" s="60" t="s">
        <v>18</v>
      </c>
      <c r="H190" s="82" t="s">
        <v>13</v>
      </c>
      <c r="I190" s="75"/>
      <c r="J190" s="59" t="s">
        <v>25</v>
      </c>
      <c r="K190" s="59">
        <v>4</v>
      </c>
      <c r="L190" s="83" t="s">
        <v>15</v>
      </c>
      <c r="M190" s="75"/>
      <c r="N190" s="75"/>
      <c r="O190" s="59" t="s">
        <v>14</v>
      </c>
      <c r="P190" s="29">
        <v>0</v>
      </c>
    </row>
    <row r="191" spans="1:16" ht="24.9" customHeight="1">
      <c r="A191" s="25"/>
      <c r="B191" s="59">
        <v>2019</v>
      </c>
      <c r="C191" s="60" t="s">
        <v>389</v>
      </c>
      <c r="D191" s="82" t="s">
        <v>390</v>
      </c>
      <c r="E191" s="75"/>
      <c r="F191" s="75"/>
      <c r="G191" s="60" t="s">
        <v>18</v>
      </c>
      <c r="H191" s="82" t="s">
        <v>13</v>
      </c>
      <c r="I191" s="75"/>
      <c r="J191" s="59" t="s">
        <v>25</v>
      </c>
      <c r="K191" s="59">
        <v>4</v>
      </c>
      <c r="L191" s="83" t="s">
        <v>15</v>
      </c>
      <c r="M191" s="75"/>
      <c r="N191" s="75"/>
      <c r="O191" s="59" t="s">
        <v>14</v>
      </c>
      <c r="P191" s="29">
        <v>12000</v>
      </c>
    </row>
    <row r="192" spans="1:16" ht="24.9" hidden="1" customHeight="1">
      <c r="A192" s="25"/>
      <c r="B192" s="59">
        <v>2019</v>
      </c>
      <c r="C192" s="60" t="s">
        <v>391</v>
      </c>
      <c r="D192" s="82" t="s">
        <v>392</v>
      </c>
      <c r="E192" s="75"/>
      <c r="F192" s="75"/>
      <c r="G192" s="60" t="s">
        <v>18</v>
      </c>
      <c r="H192" s="82" t="s">
        <v>13</v>
      </c>
      <c r="I192" s="75"/>
      <c r="J192" s="59" t="s">
        <v>25</v>
      </c>
      <c r="K192" s="59">
        <v>4</v>
      </c>
      <c r="L192" s="83" t="s">
        <v>15</v>
      </c>
      <c r="M192" s="75"/>
      <c r="N192" s="75"/>
      <c r="O192" s="59" t="s">
        <v>14</v>
      </c>
      <c r="P192" s="29">
        <v>0</v>
      </c>
    </row>
    <row r="193" spans="1:16" ht="24.9" hidden="1" customHeight="1">
      <c r="A193" s="25"/>
      <c r="B193" s="59">
        <v>2019</v>
      </c>
      <c r="C193" s="60" t="s">
        <v>393</v>
      </c>
      <c r="D193" s="82" t="s">
        <v>394</v>
      </c>
      <c r="E193" s="75"/>
      <c r="F193" s="75"/>
      <c r="G193" s="60" t="s">
        <v>18</v>
      </c>
      <c r="H193" s="82" t="s">
        <v>13</v>
      </c>
      <c r="I193" s="75"/>
      <c r="J193" s="59" t="s">
        <v>25</v>
      </c>
      <c r="K193" s="59">
        <v>4</v>
      </c>
      <c r="L193" s="83" t="s">
        <v>15</v>
      </c>
      <c r="M193" s="75"/>
      <c r="N193" s="75"/>
      <c r="O193" s="59" t="s">
        <v>14</v>
      </c>
      <c r="P193" s="29">
        <v>0</v>
      </c>
    </row>
    <row r="194" spans="1:16" ht="24.9" customHeight="1">
      <c r="A194" s="25"/>
      <c r="B194" s="59">
        <v>2019</v>
      </c>
      <c r="C194" s="60" t="s">
        <v>395</v>
      </c>
      <c r="D194" s="82" t="s">
        <v>396</v>
      </c>
      <c r="E194" s="75"/>
      <c r="F194" s="75"/>
      <c r="G194" s="60" t="s">
        <v>18</v>
      </c>
      <c r="H194" s="82" t="s">
        <v>13</v>
      </c>
      <c r="I194" s="75"/>
      <c r="J194" s="59" t="s">
        <v>25</v>
      </c>
      <c r="K194" s="59">
        <v>4</v>
      </c>
      <c r="L194" s="83" t="s">
        <v>15</v>
      </c>
      <c r="M194" s="75"/>
      <c r="N194" s="75"/>
      <c r="O194" s="59" t="s">
        <v>14</v>
      </c>
      <c r="P194" s="29">
        <v>10594.06</v>
      </c>
    </row>
    <row r="195" spans="1:16" ht="24.9" customHeight="1">
      <c r="A195" s="25"/>
      <c r="B195" s="59">
        <v>2019</v>
      </c>
      <c r="C195" s="60" t="s">
        <v>397</v>
      </c>
      <c r="D195" s="82" t="s">
        <v>398</v>
      </c>
      <c r="E195" s="75"/>
      <c r="F195" s="75"/>
      <c r="G195" s="60" t="s">
        <v>18</v>
      </c>
      <c r="H195" s="82" t="s">
        <v>13</v>
      </c>
      <c r="I195" s="75"/>
      <c r="J195" s="59" t="s">
        <v>25</v>
      </c>
      <c r="K195" s="59">
        <v>4</v>
      </c>
      <c r="L195" s="83" t="s">
        <v>15</v>
      </c>
      <c r="M195" s="75"/>
      <c r="N195" s="75"/>
      <c r="O195" s="59" t="s">
        <v>14</v>
      </c>
      <c r="P195" s="29">
        <v>40000</v>
      </c>
    </row>
    <row r="196" spans="1:16" ht="24.9" hidden="1" customHeight="1">
      <c r="A196" s="25"/>
      <c r="B196" s="59">
        <v>2019</v>
      </c>
      <c r="C196" s="60" t="s">
        <v>399</v>
      </c>
      <c r="D196" s="82" t="s">
        <v>400</v>
      </c>
      <c r="E196" s="75"/>
      <c r="F196" s="75"/>
      <c r="G196" s="60" t="s">
        <v>18</v>
      </c>
      <c r="H196" s="82" t="s">
        <v>13</v>
      </c>
      <c r="I196" s="75"/>
      <c r="J196" s="59" t="s">
        <v>25</v>
      </c>
      <c r="K196" s="59">
        <v>4</v>
      </c>
      <c r="L196" s="83" t="s">
        <v>15</v>
      </c>
      <c r="M196" s="75"/>
      <c r="N196" s="75"/>
      <c r="O196" s="59" t="s">
        <v>14</v>
      </c>
      <c r="P196" s="29">
        <v>0</v>
      </c>
    </row>
    <row r="197" spans="1:16" ht="24.9" customHeight="1">
      <c r="A197" s="25"/>
      <c r="B197" s="59">
        <v>2019</v>
      </c>
      <c r="C197" s="60" t="s">
        <v>401</v>
      </c>
      <c r="D197" s="82" t="s">
        <v>402</v>
      </c>
      <c r="E197" s="75"/>
      <c r="F197" s="75"/>
      <c r="G197" s="60" t="s">
        <v>18</v>
      </c>
      <c r="H197" s="82" t="s">
        <v>13</v>
      </c>
      <c r="I197" s="75"/>
      <c r="J197" s="59" t="s">
        <v>25</v>
      </c>
      <c r="K197" s="59">
        <v>4</v>
      </c>
      <c r="L197" s="83" t="s">
        <v>15</v>
      </c>
      <c r="M197" s="75"/>
      <c r="N197" s="75"/>
      <c r="O197" s="59" t="s">
        <v>14</v>
      </c>
      <c r="P197" s="29">
        <f>17400-2400</f>
        <v>15000</v>
      </c>
    </row>
    <row r="198" spans="1:16" ht="36.75" customHeight="1">
      <c r="A198" s="25"/>
      <c r="B198" s="59">
        <v>2019</v>
      </c>
      <c r="C198" s="60" t="s">
        <v>403</v>
      </c>
      <c r="D198" s="82" t="s">
        <v>404</v>
      </c>
      <c r="E198" s="75"/>
      <c r="F198" s="75"/>
      <c r="G198" s="60" t="s">
        <v>18</v>
      </c>
      <c r="H198" s="82" t="s">
        <v>13</v>
      </c>
      <c r="I198" s="75"/>
      <c r="J198" s="59" t="s">
        <v>25</v>
      </c>
      <c r="K198" s="59">
        <v>4</v>
      </c>
      <c r="L198" s="83" t="s">
        <v>15</v>
      </c>
      <c r="M198" s="75"/>
      <c r="N198" s="75"/>
      <c r="O198" s="59" t="s">
        <v>14</v>
      </c>
      <c r="P198" s="29">
        <f>9000+2400</f>
        <v>11400</v>
      </c>
    </row>
    <row r="199" spans="1:16" ht="24.9" customHeight="1">
      <c r="A199" s="25"/>
      <c r="B199" s="59">
        <v>2019</v>
      </c>
      <c r="C199" s="60" t="s">
        <v>405</v>
      </c>
      <c r="D199" s="82" t="s">
        <v>406</v>
      </c>
      <c r="E199" s="75"/>
      <c r="F199" s="75"/>
      <c r="G199" s="60" t="s">
        <v>18</v>
      </c>
      <c r="H199" s="82" t="s">
        <v>13</v>
      </c>
      <c r="I199" s="75"/>
      <c r="J199" s="59" t="s">
        <v>25</v>
      </c>
      <c r="K199" s="59">
        <v>4</v>
      </c>
      <c r="L199" s="83" t="s">
        <v>15</v>
      </c>
      <c r="M199" s="75"/>
      <c r="N199" s="75"/>
      <c r="O199" s="59" t="s">
        <v>14</v>
      </c>
      <c r="P199" s="29">
        <v>93400</v>
      </c>
    </row>
    <row r="200" spans="1:16" ht="24.9" hidden="1" customHeight="1">
      <c r="A200" s="25"/>
      <c r="B200" s="59">
        <v>2019</v>
      </c>
      <c r="C200" s="60" t="s">
        <v>407</v>
      </c>
      <c r="D200" s="82" t="s">
        <v>408</v>
      </c>
      <c r="E200" s="75"/>
      <c r="F200" s="75"/>
      <c r="G200" s="60" t="s">
        <v>18</v>
      </c>
      <c r="H200" s="82" t="s">
        <v>13</v>
      </c>
      <c r="I200" s="75"/>
      <c r="J200" s="59" t="s">
        <v>25</v>
      </c>
      <c r="K200" s="59">
        <v>4</v>
      </c>
      <c r="L200" s="83" t="s">
        <v>15</v>
      </c>
      <c r="M200" s="75"/>
      <c r="N200" s="75"/>
      <c r="O200" s="59" t="s">
        <v>14</v>
      </c>
      <c r="P200" s="29">
        <v>0</v>
      </c>
    </row>
    <row r="201" spans="1:16" ht="24.9" hidden="1" customHeight="1">
      <c r="A201" s="25"/>
      <c r="B201" s="59">
        <v>2019</v>
      </c>
      <c r="C201" s="60" t="s">
        <v>409</v>
      </c>
      <c r="D201" s="82" t="s">
        <v>410</v>
      </c>
      <c r="E201" s="75"/>
      <c r="F201" s="75"/>
      <c r="G201" s="60" t="s">
        <v>18</v>
      </c>
      <c r="H201" s="82" t="s">
        <v>13</v>
      </c>
      <c r="I201" s="75"/>
      <c r="J201" s="59" t="s">
        <v>25</v>
      </c>
      <c r="K201" s="59">
        <v>4</v>
      </c>
      <c r="L201" s="83" t="s">
        <v>15</v>
      </c>
      <c r="M201" s="75"/>
      <c r="N201" s="75"/>
      <c r="O201" s="59" t="s">
        <v>14</v>
      </c>
      <c r="P201" s="29">
        <v>0</v>
      </c>
    </row>
    <row r="202" spans="1:16" ht="24.9" hidden="1" customHeight="1">
      <c r="A202" s="25"/>
      <c r="B202" s="59">
        <v>2019</v>
      </c>
      <c r="C202" s="60" t="s">
        <v>411</v>
      </c>
      <c r="D202" s="82" t="s">
        <v>412</v>
      </c>
      <c r="E202" s="75"/>
      <c r="F202" s="75"/>
      <c r="G202" s="60" t="s">
        <v>18</v>
      </c>
      <c r="H202" s="82" t="s">
        <v>13</v>
      </c>
      <c r="I202" s="75"/>
      <c r="J202" s="59" t="s">
        <v>25</v>
      </c>
      <c r="K202" s="59">
        <v>4</v>
      </c>
      <c r="L202" s="83" t="s">
        <v>15</v>
      </c>
      <c r="M202" s="75"/>
      <c r="N202" s="75"/>
      <c r="O202" s="59" t="s">
        <v>14</v>
      </c>
      <c r="P202" s="29">
        <v>0</v>
      </c>
    </row>
    <row r="203" spans="1:16" ht="24.9" customHeight="1">
      <c r="A203" s="25"/>
      <c r="B203" s="59">
        <v>2019</v>
      </c>
      <c r="C203" s="60" t="s">
        <v>413</v>
      </c>
      <c r="D203" s="82" t="s">
        <v>414</v>
      </c>
      <c r="E203" s="75"/>
      <c r="F203" s="75"/>
      <c r="G203" s="60" t="s">
        <v>18</v>
      </c>
      <c r="H203" s="82" t="s">
        <v>13</v>
      </c>
      <c r="I203" s="75"/>
      <c r="J203" s="59" t="s">
        <v>25</v>
      </c>
      <c r="K203" s="59">
        <v>4</v>
      </c>
      <c r="L203" s="83" t="s">
        <v>15</v>
      </c>
      <c r="M203" s="75"/>
      <c r="N203" s="75"/>
      <c r="O203" s="59" t="s">
        <v>14</v>
      </c>
      <c r="P203" s="29">
        <v>14908.76</v>
      </c>
    </row>
    <row r="204" spans="1:16" ht="24.9" hidden="1" customHeight="1">
      <c r="A204" s="25"/>
      <c r="B204" s="59">
        <v>2019</v>
      </c>
      <c r="C204" s="60" t="s">
        <v>415</v>
      </c>
      <c r="D204" s="82" t="s">
        <v>416</v>
      </c>
      <c r="E204" s="75"/>
      <c r="F204" s="75"/>
      <c r="G204" s="60" t="s">
        <v>18</v>
      </c>
      <c r="H204" s="82" t="s">
        <v>13</v>
      </c>
      <c r="I204" s="75"/>
      <c r="J204" s="59" t="s">
        <v>25</v>
      </c>
      <c r="K204" s="59">
        <v>4</v>
      </c>
      <c r="L204" s="83" t="s">
        <v>15</v>
      </c>
      <c r="M204" s="75"/>
      <c r="N204" s="75"/>
      <c r="O204" s="59" t="s">
        <v>14</v>
      </c>
      <c r="P204" s="29">
        <v>0</v>
      </c>
    </row>
    <row r="205" spans="1:16" ht="24.9" customHeight="1">
      <c r="A205" s="25"/>
      <c r="B205" s="59">
        <v>2019</v>
      </c>
      <c r="C205" s="60" t="s">
        <v>417</v>
      </c>
      <c r="D205" s="82" t="s">
        <v>418</v>
      </c>
      <c r="E205" s="75"/>
      <c r="F205" s="75"/>
      <c r="G205" s="60" t="s">
        <v>18</v>
      </c>
      <c r="H205" s="82" t="s">
        <v>13</v>
      </c>
      <c r="I205" s="75"/>
      <c r="J205" s="59" t="s">
        <v>25</v>
      </c>
      <c r="K205" s="59">
        <v>4</v>
      </c>
      <c r="L205" s="83" t="s">
        <v>15</v>
      </c>
      <c r="M205" s="75"/>
      <c r="N205" s="75"/>
      <c r="O205" s="59" t="s">
        <v>14</v>
      </c>
      <c r="P205" s="29">
        <v>15000</v>
      </c>
    </row>
    <row r="206" spans="1:16" ht="24.9" customHeight="1">
      <c r="A206" s="25"/>
      <c r="B206" s="59">
        <v>2019</v>
      </c>
      <c r="C206" s="60" t="s">
        <v>419</v>
      </c>
      <c r="D206" s="82" t="s">
        <v>420</v>
      </c>
      <c r="E206" s="75"/>
      <c r="F206" s="75"/>
      <c r="G206" s="60" t="s">
        <v>18</v>
      </c>
      <c r="H206" s="82" t="s">
        <v>13</v>
      </c>
      <c r="I206" s="75"/>
      <c r="J206" s="59" t="s">
        <v>25</v>
      </c>
      <c r="K206" s="59">
        <v>4</v>
      </c>
      <c r="L206" s="83" t="s">
        <v>15</v>
      </c>
      <c r="M206" s="75"/>
      <c r="N206" s="75"/>
      <c r="O206" s="59" t="s">
        <v>14</v>
      </c>
      <c r="P206" s="29">
        <v>110000</v>
      </c>
    </row>
    <row r="207" spans="1:16" ht="24.9" customHeight="1">
      <c r="A207" s="25"/>
      <c r="B207" s="59">
        <v>2019</v>
      </c>
      <c r="C207" s="60" t="s">
        <v>421</v>
      </c>
      <c r="D207" s="82" t="s">
        <v>422</v>
      </c>
      <c r="E207" s="75"/>
      <c r="F207" s="75"/>
      <c r="G207" s="60" t="s">
        <v>18</v>
      </c>
      <c r="H207" s="82" t="s">
        <v>13</v>
      </c>
      <c r="I207" s="75"/>
      <c r="J207" s="59" t="s">
        <v>25</v>
      </c>
      <c r="K207" s="59">
        <v>4</v>
      </c>
      <c r="L207" s="83" t="s">
        <v>15</v>
      </c>
      <c r="M207" s="75"/>
      <c r="N207" s="75"/>
      <c r="O207" s="59" t="s">
        <v>14</v>
      </c>
      <c r="P207" s="29">
        <v>30000</v>
      </c>
    </row>
    <row r="208" spans="1:16" ht="24.9" customHeight="1">
      <c r="A208" s="25"/>
      <c r="B208" s="59">
        <v>2019</v>
      </c>
      <c r="C208" s="60" t="s">
        <v>423</v>
      </c>
      <c r="D208" s="82" t="s">
        <v>424</v>
      </c>
      <c r="E208" s="75"/>
      <c r="F208" s="75"/>
      <c r="G208" s="60" t="s">
        <v>18</v>
      </c>
      <c r="H208" s="82" t="s">
        <v>13</v>
      </c>
      <c r="I208" s="75"/>
      <c r="J208" s="59" t="s">
        <v>25</v>
      </c>
      <c r="K208" s="59">
        <v>4</v>
      </c>
      <c r="L208" s="83" t="s">
        <v>15</v>
      </c>
      <c r="M208" s="75"/>
      <c r="N208" s="75"/>
      <c r="O208" s="59" t="s">
        <v>14</v>
      </c>
      <c r="P208" s="29">
        <v>53864</v>
      </c>
    </row>
    <row r="209" spans="1:16" ht="24.9" customHeight="1">
      <c r="A209" s="25"/>
      <c r="B209" s="59">
        <v>2019</v>
      </c>
      <c r="C209" s="60" t="s">
        <v>425</v>
      </c>
      <c r="D209" s="82" t="s">
        <v>426</v>
      </c>
      <c r="E209" s="75"/>
      <c r="F209" s="75"/>
      <c r="G209" s="60" t="s">
        <v>18</v>
      </c>
      <c r="H209" s="82" t="s">
        <v>13</v>
      </c>
      <c r="I209" s="75"/>
      <c r="J209" s="59" t="s">
        <v>25</v>
      </c>
      <c r="K209" s="59">
        <v>4</v>
      </c>
      <c r="L209" s="83" t="s">
        <v>15</v>
      </c>
      <c r="M209" s="75"/>
      <c r="N209" s="75"/>
      <c r="O209" s="59" t="s">
        <v>14</v>
      </c>
      <c r="P209" s="29">
        <v>56500</v>
      </c>
    </row>
    <row r="210" spans="1:16" ht="24.9" hidden="1" customHeight="1">
      <c r="A210" s="25"/>
      <c r="B210" s="59">
        <v>2019</v>
      </c>
      <c r="C210" s="60" t="s">
        <v>427</v>
      </c>
      <c r="D210" s="82" t="s">
        <v>428</v>
      </c>
      <c r="E210" s="75"/>
      <c r="F210" s="75"/>
      <c r="G210" s="60" t="s">
        <v>18</v>
      </c>
      <c r="H210" s="82" t="s">
        <v>13</v>
      </c>
      <c r="I210" s="75"/>
      <c r="J210" s="59" t="s">
        <v>25</v>
      </c>
      <c r="K210" s="59">
        <v>4</v>
      </c>
      <c r="L210" s="83" t="s">
        <v>15</v>
      </c>
      <c r="M210" s="75"/>
      <c r="N210" s="75"/>
      <c r="O210" s="59" t="s">
        <v>14</v>
      </c>
      <c r="P210" s="29">
        <v>0</v>
      </c>
    </row>
    <row r="211" spans="1:16" ht="24.9" customHeight="1">
      <c r="A211" s="25"/>
      <c r="B211" s="59">
        <v>2019</v>
      </c>
      <c r="C211" s="60" t="s">
        <v>429</v>
      </c>
      <c r="D211" s="82" t="s">
        <v>430</v>
      </c>
      <c r="E211" s="75"/>
      <c r="F211" s="75"/>
      <c r="G211" s="60" t="s">
        <v>18</v>
      </c>
      <c r="H211" s="82" t="s">
        <v>13</v>
      </c>
      <c r="I211" s="75"/>
      <c r="J211" s="59" t="s">
        <v>25</v>
      </c>
      <c r="K211" s="59">
        <v>4</v>
      </c>
      <c r="L211" s="83" t="s">
        <v>15</v>
      </c>
      <c r="M211" s="75"/>
      <c r="N211" s="75"/>
      <c r="O211" s="59" t="s">
        <v>14</v>
      </c>
      <c r="P211" s="29">
        <v>155000</v>
      </c>
    </row>
    <row r="212" spans="1:16" ht="24.9" customHeight="1">
      <c r="A212" s="25"/>
      <c r="B212" s="59">
        <v>2019</v>
      </c>
      <c r="C212" s="60" t="s">
        <v>431</v>
      </c>
      <c r="D212" s="82" t="s">
        <v>432</v>
      </c>
      <c r="E212" s="75"/>
      <c r="F212" s="75"/>
      <c r="G212" s="60" t="s">
        <v>18</v>
      </c>
      <c r="H212" s="82" t="s">
        <v>13</v>
      </c>
      <c r="I212" s="75"/>
      <c r="J212" s="59" t="s">
        <v>25</v>
      </c>
      <c r="K212" s="59">
        <v>4</v>
      </c>
      <c r="L212" s="83" t="s">
        <v>15</v>
      </c>
      <c r="M212" s="75"/>
      <c r="N212" s="75"/>
      <c r="O212" s="59" t="s">
        <v>14</v>
      </c>
      <c r="P212" s="29">
        <v>50000</v>
      </c>
    </row>
    <row r="213" spans="1:16" ht="24.9" hidden="1" customHeight="1">
      <c r="A213" s="65">
        <v>2019</v>
      </c>
      <c r="B213" s="59">
        <v>2019</v>
      </c>
      <c r="C213" s="60" t="s">
        <v>433</v>
      </c>
      <c r="D213" s="82" t="s">
        <v>434</v>
      </c>
      <c r="E213" s="75"/>
      <c r="F213" s="75"/>
      <c r="G213" s="60" t="s">
        <v>18</v>
      </c>
      <c r="H213" s="82" t="s">
        <v>13</v>
      </c>
      <c r="I213" s="75"/>
      <c r="J213" s="59" t="s">
        <v>25</v>
      </c>
      <c r="K213" s="59">
        <v>4</v>
      </c>
      <c r="L213" s="83" t="s">
        <v>15</v>
      </c>
      <c r="M213" s="75"/>
      <c r="N213" s="75"/>
      <c r="O213" s="59" t="s">
        <v>14</v>
      </c>
      <c r="P213" s="29">
        <v>0</v>
      </c>
    </row>
    <row r="214" spans="1:16" ht="24.9" hidden="1" customHeight="1">
      <c r="A214" s="65"/>
      <c r="B214" s="59">
        <v>2019</v>
      </c>
      <c r="C214" s="60" t="s">
        <v>435</v>
      </c>
      <c r="D214" s="82" t="s">
        <v>436</v>
      </c>
      <c r="E214" s="75"/>
      <c r="F214" s="75"/>
      <c r="G214" s="60" t="s">
        <v>18</v>
      </c>
      <c r="H214" s="82" t="s">
        <v>13</v>
      </c>
      <c r="I214" s="75"/>
      <c r="J214" s="59" t="s">
        <v>25</v>
      </c>
      <c r="K214" s="59">
        <v>4</v>
      </c>
      <c r="L214" s="83" t="s">
        <v>15</v>
      </c>
      <c r="M214" s="75"/>
      <c r="N214" s="75"/>
      <c r="O214" s="59" t="s">
        <v>14</v>
      </c>
      <c r="P214" s="29">
        <v>0</v>
      </c>
    </row>
    <row r="215" spans="1:16" ht="24.9" hidden="1" customHeight="1">
      <c r="A215" s="65">
        <v>2019</v>
      </c>
      <c r="B215" s="59">
        <v>2019</v>
      </c>
      <c r="C215" s="60" t="s">
        <v>1571</v>
      </c>
      <c r="D215" s="88" t="s">
        <v>1573</v>
      </c>
      <c r="E215" s="89"/>
      <c r="F215" s="90"/>
      <c r="G215" s="60" t="s">
        <v>18</v>
      </c>
      <c r="H215" s="82" t="s">
        <v>13</v>
      </c>
      <c r="I215" s="75"/>
      <c r="J215" s="59" t="s">
        <v>25</v>
      </c>
      <c r="K215" s="59">
        <v>4</v>
      </c>
      <c r="L215" s="59"/>
      <c r="M215" s="55"/>
      <c r="N215" s="55"/>
      <c r="O215" s="59"/>
      <c r="P215" s="29">
        <v>0</v>
      </c>
    </row>
    <row r="216" spans="1:16" ht="36" customHeight="1">
      <c r="A216" s="65"/>
      <c r="B216" s="59">
        <v>2019</v>
      </c>
      <c r="C216" s="60" t="s">
        <v>1572</v>
      </c>
      <c r="D216" s="88" t="s">
        <v>1574</v>
      </c>
      <c r="E216" s="89"/>
      <c r="F216" s="90"/>
      <c r="G216" s="60" t="s">
        <v>18</v>
      </c>
      <c r="H216" s="82" t="s">
        <v>13</v>
      </c>
      <c r="I216" s="75"/>
      <c r="J216" s="59" t="s">
        <v>25</v>
      </c>
      <c r="K216" s="59">
        <v>4</v>
      </c>
      <c r="L216" s="59"/>
      <c r="M216" s="55"/>
      <c r="N216" s="55"/>
      <c r="O216" s="59"/>
      <c r="P216" s="29">
        <v>20000</v>
      </c>
    </row>
    <row r="217" spans="1:16" s="31" customFormat="1" ht="24.9" hidden="1" customHeight="1">
      <c r="A217" s="32"/>
      <c r="B217" s="61">
        <v>2019</v>
      </c>
      <c r="C217" s="63" t="s">
        <v>437</v>
      </c>
      <c r="D217" s="84" t="s">
        <v>438</v>
      </c>
      <c r="E217" s="85"/>
      <c r="F217" s="85"/>
      <c r="G217" s="63" t="s">
        <v>18</v>
      </c>
      <c r="H217" s="84" t="s">
        <v>13</v>
      </c>
      <c r="I217" s="85"/>
      <c r="J217" s="61" t="s">
        <v>14</v>
      </c>
      <c r="K217" s="61">
        <v>1</v>
      </c>
      <c r="L217" s="86" t="s">
        <v>15</v>
      </c>
      <c r="M217" s="85"/>
      <c r="N217" s="85"/>
      <c r="O217" s="61" t="s">
        <v>14</v>
      </c>
      <c r="P217" s="68">
        <v>0</v>
      </c>
    </row>
    <row r="218" spans="1:16" s="31" customFormat="1" ht="24.9" hidden="1" customHeight="1">
      <c r="A218" s="32"/>
      <c r="B218" s="61">
        <v>2019</v>
      </c>
      <c r="C218" s="63" t="s">
        <v>439</v>
      </c>
      <c r="D218" s="84" t="s">
        <v>438</v>
      </c>
      <c r="E218" s="85"/>
      <c r="F218" s="85"/>
      <c r="G218" s="63" t="s">
        <v>18</v>
      </c>
      <c r="H218" s="84" t="s">
        <v>13</v>
      </c>
      <c r="I218" s="85"/>
      <c r="J218" s="61" t="s">
        <v>14</v>
      </c>
      <c r="K218" s="61">
        <v>2</v>
      </c>
      <c r="L218" s="86" t="s">
        <v>15</v>
      </c>
      <c r="M218" s="85"/>
      <c r="N218" s="85"/>
      <c r="O218" s="61" t="s">
        <v>14</v>
      </c>
      <c r="P218" s="68">
        <v>0</v>
      </c>
    </row>
    <row r="219" spans="1:16" s="35" customFormat="1" ht="24.9" hidden="1" customHeight="1">
      <c r="A219" s="33"/>
      <c r="B219" s="58">
        <v>2019</v>
      </c>
      <c r="C219" s="34" t="s">
        <v>440</v>
      </c>
      <c r="D219" s="79" t="s">
        <v>438</v>
      </c>
      <c r="E219" s="80"/>
      <c r="F219" s="80"/>
      <c r="G219" s="34" t="s">
        <v>18</v>
      </c>
      <c r="H219" s="79" t="s">
        <v>13</v>
      </c>
      <c r="I219" s="80"/>
      <c r="J219" s="58" t="s">
        <v>14</v>
      </c>
      <c r="K219" s="58">
        <v>3</v>
      </c>
      <c r="L219" s="81" t="s">
        <v>15</v>
      </c>
      <c r="M219" s="80"/>
      <c r="N219" s="80"/>
      <c r="O219" s="58" t="s">
        <v>14</v>
      </c>
      <c r="P219" s="36">
        <v>0</v>
      </c>
    </row>
    <row r="220" spans="1:16" ht="24.9" hidden="1" customHeight="1">
      <c r="A220" s="25"/>
      <c r="B220" s="59">
        <v>2019</v>
      </c>
      <c r="C220" s="60" t="s">
        <v>441</v>
      </c>
      <c r="D220" s="82" t="s">
        <v>442</v>
      </c>
      <c r="E220" s="75"/>
      <c r="F220" s="75"/>
      <c r="G220" s="60" t="s">
        <v>18</v>
      </c>
      <c r="H220" s="82" t="s">
        <v>13</v>
      </c>
      <c r="I220" s="75"/>
      <c r="J220" s="59" t="s">
        <v>25</v>
      </c>
      <c r="K220" s="59">
        <v>4</v>
      </c>
      <c r="L220" s="83" t="s">
        <v>15</v>
      </c>
      <c r="M220" s="75"/>
      <c r="N220" s="75"/>
      <c r="O220" s="59" t="s">
        <v>14</v>
      </c>
      <c r="P220" s="38">
        <v>0</v>
      </c>
    </row>
    <row r="221" spans="1:16" s="41" customFormat="1" ht="24.9" customHeight="1" thickBot="1">
      <c r="A221" s="39"/>
      <c r="B221" s="66"/>
      <c r="C221" s="64"/>
      <c r="D221" s="91" t="s">
        <v>443</v>
      </c>
      <c r="E221" s="92"/>
      <c r="F221" s="92"/>
      <c r="G221" s="64"/>
      <c r="H221" s="91"/>
      <c r="I221" s="92"/>
      <c r="J221" s="54"/>
      <c r="K221" s="54"/>
      <c r="L221" s="74"/>
      <c r="M221" s="92"/>
      <c r="N221" s="92"/>
      <c r="O221" s="54"/>
      <c r="P221" s="40">
        <f>P3+P179</f>
        <v>78615550.189999983</v>
      </c>
    </row>
    <row r="222" spans="1:16" ht="24.9" customHeight="1" thickTop="1">
      <c r="B222" s="27"/>
    </row>
  </sheetData>
  <autoFilter ref="A1:WVZ221">
    <filterColumn colId="3" showButton="0"/>
    <filterColumn colId="4" showButton="0"/>
    <filterColumn colId="7" showButton="0"/>
    <filterColumn colId="11" showButton="0"/>
    <filterColumn colId="12" showButton="0"/>
    <filterColumn colId="15">
      <filters>
        <filter val="€ 1.010.282,60"/>
        <filter val="€ 1.120.842,75"/>
        <filter val="€ 1.289.997,46"/>
        <filter val="€ 1.635.321,61"/>
        <filter val="€ 1.891,97"/>
        <filter val="€ 10.018.933,64"/>
        <filter val="€ 10.467,94"/>
        <filter val="€ 10.594,06"/>
        <filter val="€ 100,00"/>
        <filter val="€ 105.634,97"/>
        <filter val="€ 11.400,00"/>
        <filter val="€ 110.000,00"/>
        <filter val="€ 12.000,00"/>
        <filter val="€ 13.000,00"/>
        <filter val="€ 137.000,00"/>
        <filter val="€ 14.908,76"/>
        <filter val="€ 143.433,96"/>
        <filter val="€ 15.000,00"/>
        <filter val="€ 150.098,52"/>
        <filter val="€ 155.000,00"/>
        <filter val="€ 199.043,69"/>
        <filter val="€ 2.372.460,58"/>
        <filter val="€ 2.482.921,05"/>
        <filter val="€ 2.570.413,43"/>
        <filter val="€ 20.000,00"/>
        <filter val="€ 20.378,94"/>
        <filter val="€ 200.000,00"/>
        <filter val="€ 213.953,16"/>
        <filter val="€ 221.160,18"/>
        <filter val="€ 265.887,00"/>
        <filter val="€ 3.000,00"/>
        <filter val="€ 3.232.620,62"/>
        <filter val="€ 3.312.847,17"/>
        <filter val="€ 3.573.845,99"/>
        <filter val="€ 30.000,00"/>
        <filter val="€ 309.395,19"/>
        <filter val="€ 4.493.972,10"/>
        <filter val="€ 4.545.889,86"/>
        <filter val="€ 4.593.334,79"/>
        <filter val="€ 40.000,00"/>
        <filter val="€ 40.976.996,98"/>
        <filter val="€ 400,00"/>
        <filter val="€ 415.030,16"/>
        <filter val="€ 417.533,73"/>
        <filter val="€ 5.706,95"/>
        <filter val="€ 5.856,00"/>
        <filter val="€ 50,00"/>
        <filter val="€ 50.000,00"/>
        <filter val="€ 50.630.930,54"/>
        <filter val="€ 500,00"/>
        <filter val="€ 511.478,86"/>
        <filter val="€ 53.864,00"/>
        <filter val="€ 551.400,00"/>
        <filter val="€ 558.637,59"/>
        <filter val="€ 56.500,00"/>
        <filter val="€ 584.006,86"/>
        <filter val="€ 591.346,79"/>
        <filter val="€ 600.138,97"/>
        <filter val="€ 613.907,06"/>
        <filter val="€ 687.666,82"/>
        <filter val="€ 689.626,13"/>
        <filter val="€ 691.973,23"/>
        <filter val="€ 7.000.000,00"/>
        <filter val="€ 75.554.872,79"/>
        <filter val="€ 77.927.883,37"/>
        <filter val="€ 78.615.550,19"/>
        <filter val="€ 8.792,18"/>
        <filter val="€ 82.409,38"/>
        <filter val="€ 93.400,00"/>
        <filter val="€ 966.450,12"/>
      </filters>
    </filterColumn>
  </autoFilter>
  <mergeCells count="660">
    <mergeCell ref="D220:F220"/>
    <mergeCell ref="H220:I220"/>
    <mergeCell ref="L220:N220"/>
    <mergeCell ref="D221:F221"/>
    <mergeCell ref="H221:I221"/>
    <mergeCell ref="L221:N221"/>
    <mergeCell ref="L217:N217"/>
    <mergeCell ref="D218:F218"/>
    <mergeCell ref="H218:I218"/>
    <mergeCell ref="L218:N218"/>
    <mergeCell ref="D219:F219"/>
    <mergeCell ref="H219:I219"/>
    <mergeCell ref="L219:N219"/>
    <mergeCell ref="D215:F215"/>
    <mergeCell ref="H215:I215"/>
    <mergeCell ref="D216:F216"/>
    <mergeCell ref="H216:I216"/>
    <mergeCell ref="D217:F217"/>
    <mergeCell ref="H217:I217"/>
    <mergeCell ref="D213:F213"/>
    <mergeCell ref="H213:I213"/>
    <mergeCell ref="L213:N213"/>
    <mergeCell ref="D214:F214"/>
    <mergeCell ref="H214:I214"/>
    <mergeCell ref="L214:N214"/>
    <mergeCell ref="D211:F211"/>
    <mergeCell ref="H211:I211"/>
    <mergeCell ref="L211:N211"/>
    <mergeCell ref="D212:F212"/>
    <mergeCell ref="H212:I212"/>
    <mergeCell ref="L212:N212"/>
    <mergeCell ref="D209:F209"/>
    <mergeCell ref="H209:I209"/>
    <mergeCell ref="L209:N209"/>
    <mergeCell ref="D210:F210"/>
    <mergeCell ref="H210:I210"/>
    <mergeCell ref="L210:N210"/>
    <mergeCell ref="D207:F207"/>
    <mergeCell ref="H207:I207"/>
    <mergeCell ref="L207:N207"/>
    <mergeCell ref="D208:F208"/>
    <mergeCell ref="H208:I208"/>
    <mergeCell ref="L208:N208"/>
    <mergeCell ref="D205:F205"/>
    <mergeCell ref="H205:I205"/>
    <mergeCell ref="L205:N205"/>
    <mergeCell ref="D206:F206"/>
    <mergeCell ref="H206:I206"/>
    <mergeCell ref="L206:N206"/>
    <mergeCell ref="D203:F203"/>
    <mergeCell ref="H203:I203"/>
    <mergeCell ref="L203:N203"/>
    <mergeCell ref="D204:F204"/>
    <mergeCell ref="H204:I204"/>
    <mergeCell ref="L204:N204"/>
    <mergeCell ref="D201:F201"/>
    <mergeCell ref="H201:I201"/>
    <mergeCell ref="L201:N201"/>
    <mergeCell ref="D202:F202"/>
    <mergeCell ref="H202:I202"/>
    <mergeCell ref="L202:N202"/>
    <mergeCell ref="D199:F199"/>
    <mergeCell ref="H199:I199"/>
    <mergeCell ref="L199:N199"/>
    <mergeCell ref="D200:F200"/>
    <mergeCell ref="H200:I200"/>
    <mergeCell ref="L200:N200"/>
    <mergeCell ref="D197:F197"/>
    <mergeCell ref="H197:I197"/>
    <mergeCell ref="L197:N197"/>
    <mergeCell ref="D198:F198"/>
    <mergeCell ref="H198:I198"/>
    <mergeCell ref="L198:N198"/>
    <mergeCell ref="D195:F195"/>
    <mergeCell ref="H195:I195"/>
    <mergeCell ref="L195:N195"/>
    <mergeCell ref="D196:F196"/>
    <mergeCell ref="H196:I196"/>
    <mergeCell ref="L196:N196"/>
    <mergeCell ref="D193:F193"/>
    <mergeCell ref="H193:I193"/>
    <mergeCell ref="L193:N193"/>
    <mergeCell ref="D194:F194"/>
    <mergeCell ref="H194:I194"/>
    <mergeCell ref="L194:N194"/>
    <mergeCell ref="D191:F191"/>
    <mergeCell ref="H191:I191"/>
    <mergeCell ref="L191:N191"/>
    <mergeCell ref="D192:F192"/>
    <mergeCell ref="H192:I192"/>
    <mergeCell ref="L192:N192"/>
    <mergeCell ref="D189:F189"/>
    <mergeCell ref="H189:I189"/>
    <mergeCell ref="L189:N189"/>
    <mergeCell ref="D190:F190"/>
    <mergeCell ref="H190:I190"/>
    <mergeCell ref="L190:N190"/>
    <mergeCell ref="D187:F187"/>
    <mergeCell ref="H187:I187"/>
    <mergeCell ref="L187:N187"/>
    <mergeCell ref="D188:F188"/>
    <mergeCell ref="H188:I188"/>
    <mergeCell ref="L188:N188"/>
    <mergeCell ref="D185:F185"/>
    <mergeCell ref="H185:I185"/>
    <mergeCell ref="L185:N185"/>
    <mergeCell ref="D186:F186"/>
    <mergeCell ref="H186:I186"/>
    <mergeCell ref="L186:N186"/>
    <mergeCell ref="D183:F183"/>
    <mergeCell ref="H183:I183"/>
    <mergeCell ref="L183:N183"/>
    <mergeCell ref="D184:F184"/>
    <mergeCell ref="H184:I184"/>
    <mergeCell ref="L184:N184"/>
    <mergeCell ref="D181:F181"/>
    <mergeCell ref="H181:I181"/>
    <mergeCell ref="L181:N181"/>
    <mergeCell ref="D182:F182"/>
    <mergeCell ref="H182:I182"/>
    <mergeCell ref="L182:N182"/>
    <mergeCell ref="D179:F179"/>
    <mergeCell ref="H179:I179"/>
    <mergeCell ref="L179:N179"/>
    <mergeCell ref="D180:F180"/>
    <mergeCell ref="H180:I180"/>
    <mergeCell ref="L180:N180"/>
    <mergeCell ref="D177:F177"/>
    <mergeCell ref="H177:I177"/>
    <mergeCell ref="L177:N177"/>
    <mergeCell ref="D178:F178"/>
    <mergeCell ref="H178:I178"/>
    <mergeCell ref="L178:N178"/>
    <mergeCell ref="D175:F175"/>
    <mergeCell ref="H175:I175"/>
    <mergeCell ref="L175:N175"/>
    <mergeCell ref="D176:F176"/>
    <mergeCell ref="H176:I176"/>
    <mergeCell ref="L176:N176"/>
    <mergeCell ref="D173:F173"/>
    <mergeCell ref="H173:I173"/>
    <mergeCell ref="L173:N173"/>
    <mergeCell ref="D174:F174"/>
    <mergeCell ref="H174:I174"/>
    <mergeCell ref="L174:N174"/>
    <mergeCell ref="D171:F171"/>
    <mergeCell ref="H171:I171"/>
    <mergeCell ref="L171:N171"/>
    <mergeCell ref="D172:F172"/>
    <mergeCell ref="H172:I172"/>
    <mergeCell ref="L172:N172"/>
    <mergeCell ref="D169:F169"/>
    <mergeCell ref="H169:I169"/>
    <mergeCell ref="L169:N169"/>
    <mergeCell ref="D170:F170"/>
    <mergeCell ref="H170:I170"/>
    <mergeCell ref="L170:N170"/>
    <mergeCell ref="D167:F167"/>
    <mergeCell ref="H167:I167"/>
    <mergeCell ref="L167:N167"/>
    <mergeCell ref="D168:F168"/>
    <mergeCell ref="H168:I168"/>
    <mergeCell ref="L168:N168"/>
    <mergeCell ref="D165:F165"/>
    <mergeCell ref="H165:I165"/>
    <mergeCell ref="L165:N165"/>
    <mergeCell ref="D166:F166"/>
    <mergeCell ref="H166:I166"/>
    <mergeCell ref="L166:N166"/>
    <mergeCell ref="D163:F163"/>
    <mergeCell ref="H163:I163"/>
    <mergeCell ref="L163:N163"/>
    <mergeCell ref="D164:F164"/>
    <mergeCell ref="H164:I164"/>
    <mergeCell ref="L164:N164"/>
    <mergeCell ref="D161:F161"/>
    <mergeCell ref="H161:I161"/>
    <mergeCell ref="L161:N161"/>
    <mergeCell ref="D162:F162"/>
    <mergeCell ref="H162:I162"/>
    <mergeCell ref="L162:N162"/>
    <mergeCell ref="D159:F159"/>
    <mergeCell ref="H159:I159"/>
    <mergeCell ref="L159:N159"/>
    <mergeCell ref="D160:F160"/>
    <mergeCell ref="H160:I160"/>
    <mergeCell ref="L160:N160"/>
    <mergeCell ref="D157:F157"/>
    <mergeCell ref="H157:I157"/>
    <mergeCell ref="L157:N157"/>
    <mergeCell ref="D158:F158"/>
    <mergeCell ref="H158:I158"/>
    <mergeCell ref="L158:N158"/>
    <mergeCell ref="D155:F155"/>
    <mergeCell ref="H155:I155"/>
    <mergeCell ref="L155:N155"/>
    <mergeCell ref="D156:F156"/>
    <mergeCell ref="H156:I156"/>
    <mergeCell ref="L156:N156"/>
    <mergeCell ref="D153:F153"/>
    <mergeCell ref="H153:I153"/>
    <mergeCell ref="L153:N153"/>
    <mergeCell ref="D154:F154"/>
    <mergeCell ref="H154:I154"/>
    <mergeCell ref="L154:N154"/>
    <mergeCell ref="D151:F151"/>
    <mergeCell ref="H151:I151"/>
    <mergeCell ref="L151:N151"/>
    <mergeCell ref="D152:F152"/>
    <mergeCell ref="H152:I152"/>
    <mergeCell ref="L152:N152"/>
    <mergeCell ref="D149:F149"/>
    <mergeCell ref="H149:I149"/>
    <mergeCell ref="L149:N149"/>
    <mergeCell ref="D150:F150"/>
    <mergeCell ref="H150:I150"/>
    <mergeCell ref="L150:N150"/>
    <mergeCell ref="D147:F147"/>
    <mergeCell ref="H147:I147"/>
    <mergeCell ref="L147:N147"/>
    <mergeCell ref="D148:F148"/>
    <mergeCell ref="H148:I148"/>
    <mergeCell ref="L148:N148"/>
    <mergeCell ref="D145:F145"/>
    <mergeCell ref="H145:I145"/>
    <mergeCell ref="L145:N145"/>
    <mergeCell ref="D146:F146"/>
    <mergeCell ref="H146:I146"/>
    <mergeCell ref="L146:N146"/>
    <mergeCell ref="D143:F143"/>
    <mergeCell ref="H143:I143"/>
    <mergeCell ref="L143:N143"/>
    <mergeCell ref="D144:F144"/>
    <mergeCell ref="H144:I144"/>
    <mergeCell ref="L144:N144"/>
    <mergeCell ref="D141:F141"/>
    <mergeCell ref="H141:I141"/>
    <mergeCell ref="L141:N141"/>
    <mergeCell ref="D142:F142"/>
    <mergeCell ref="H142:I142"/>
    <mergeCell ref="L142:N142"/>
    <mergeCell ref="D139:F139"/>
    <mergeCell ref="H139:I139"/>
    <mergeCell ref="L139:N139"/>
    <mergeCell ref="D140:F140"/>
    <mergeCell ref="H140:I140"/>
    <mergeCell ref="L140:N140"/>
    <mergeCell ref="D137:F137"/>
    <mergeCell ref="H137:I137"/>
    <mergeCell ref="L137:N137"/>
    <mergeCell ref="D138:F138"/>
    <mergeCell ref="H138:I138"/>
    <mergeCell ref="L138:N138"/>
    <mergeCell ref="D135:F135"/>
    <mergeCell ref="H135:I135"/>
    <mergeCell ref="L135:N135"/>
    <mergeCell ref="D136:F136"/>
    <mergeCell ref="H136:I136"/>
    <mergeCell ref="L136:N136"/>
    <mergeCell ref="D133:F133"/>
    <mergeCell ref="H133:I133"/>
    <mergeCell ref="L133:N133"/>
    <mergeCell ref="D134:F134"/>
    <mergeCell ref="H134:I134"/>
    <mergeCell ref="L134:N134"/>
    <mergeCell ref="D131:F131"/>
    <mergeCell ref="H131:I131"/>
    <mergeCell ref="L131:N131"/>
    <mergeCell ref="D132:F132"/>
    <mergeCell ref="H132:I132"/>
    <mergeCell ref="L132:N132"/>
    <mergeCell ref="D129:F129"/>
    <mergeCell ref="H129:I129"/>
    <mergeCell ref="L129:N129"/>
    <mergeCell ref="D130:F130"/>
    <mergeCell ref="H130:I130"/>
    <mergeCell ref="L130:N130"/>
    <mergeCell ref="D127:F127"/>
    <mergeCell ref="H127:I127"/>
    <mergeCell ref="L127:N127"/>
    <mergeCell ref="D128:F128"/>
    <mergeCell ref="H128:I128"/>
    <mergeCell ref="L128:N128"/>
    <mergeCell ref="D125:F125"/>
    <mergeCell ref="H125:I125"/>
    <mergeCell ref="L125:N125"/>
    <mergeCell ref="D126:F126"/>
    <mergeCell ref="H126:I126"/>
    <mergeCell ref="L126:N126"/>
    <mergeCell ref="D123:F123"/>
    <mergeCell ref="H123:I123"/>
    <mergeCell ref="L123:N123"/>
    <mergeCell ref="D124:F124"/>
    <mergeCell ref="H124:I124"/>
    <mergeCell ref="L124:N124"/>
    <mergeCell ref="D121:F121"/>
    <mergeCell ref="H121:I121"/>
    <mergeCell ref="L121:N121"/>
    <mergeCell ref="D122:F122"/>
    <mergeCell ref="H122:I122"/>
    <mergeCell ref="L122:N122"/>
    <mergeCell ref="D119:F119"/>
    <mergeCell ref="H119:I119"/>
    <mergeCell ref="L119:N119"/>
    <mergeCell ref="D120:F120"/>
    <mergeCell ref="H120:I120"/>
    <mergeCell ref="L120:N120"/>
    <mergeCell ref="D117:F117"/>
    <mergeCell ref="H117:I117"/>
    <mergeCell ref="L117:N117"/>
    <mergeCell ref="D118:F118"/>
    <mergeCell ref="H118:I118"/>
    <mergeCell ref="L118:N118"/>
    <mergeCell ref="D115:F115"/>
    <mergeCell ref="H115:I115"/>
    <mergeCell ref="L115:N115"/>
    <mergeCell ref="D116:F116"/>
    <mergeCell ref="H116:I116"/>
    <mergeCell ref="L116:N116"/>
    <mergeCell ref="D113:F113"/>
    <mergeCell ref="H113:I113"/>
    <mergeCell ref="L113:N113"/>
    <mergeCell ref="D114:F114"/>
    <mergeCell ref="H114:I114"/>
    <mergeCell ref="L114:N114"/>
    <mergeCell ref="D111:F111"/>
    <mergeCell ref="H111:I111"/>
    <mergeCell ref="L111:N111"/>
    <mergeCell ref="D112:F112"/>
    <mergeCell ref="H112:I112"/>
    <mergeCell ref="L112:N112"/>
    <mergeCell ref="D109:F109"/>
    <mergeCell ref="H109:I109"/>
    <mergeCell ref="L109:N109"/>
    <mergeCell ref="D110:F110"/>
    <mergeCell ref="H110:I110"/>
    <mergeCell ref="L110:N110"/>
    <mergeCell ref="D107:F107"/>
    <mergeCell ref="H107:I107"/>
    <mergeCell ref="L107:N107"/>
    <mergeCell ref="D108:F108"/>
    <mergeCell ref="H108:I108"/>
    <mergeCell ref="L108:N108"/>
    <mergeCell ref="D105:F105"/>
    <mergeCell ref="H105:I105"/>
    <mergeCell ref="L105:N105"/>
    <mergeCell ref="D106:F106"/>
    <mergeCell ref="H106:I106"/>
    <mergeCell ref="L106:N106"/>
    <mergeCell ref="D103:F103"/>
    <mergeCell ref="H103:I103"/>
    <mergeCell ref="L103:N103"/>
    <mergeCell ref="D104:F104"/>
    <mergeCell ref="H104:I104"/>
    <mergeCell ref="L104:N104"/>
    <mergeCell ref="D100:F100"/>
    <mergeCell ref="H100:I100"/>
    <mergeCell ref="L100:N100"/>
    <mergeCell ref="D101:F101"/>
    <mergeCell ref="H101:I101"/>
    <mergeCell ref="D102:F102"/>
    <mergeCell ref="H102:I102"/>
    <mergeCell ref="L102:N102"/>
    <mergeCell ref="D98:F98"/>
    <mergeCell ref="H98:I98"/>
    <mergeCell ref="L98:N98"/>
    <mergeCell ref="D99:F99"/>
    <mergeCell ref="H99:I99"/>
    <mergeCell ref="L99:N99"/>
    <mergeCell ref="D96:F96"/>
    <mergeCell ref="H96:I96"/>
    <mergeCell ref="L96:N96"/>
    <mergeCell ref="D97:F97"/>
    <mergeCell ref="H97:I97"/>
    <mergeCell ref="L97:N97"/>
    <mergeCell ref="D94:F94"/>
    <mergeCell ref="H94:I94"/>
    <mergeCell ref="L94:N94"/>
    <mergeCell ref="D95:F95"/>
    <mergeCell ref="H95:I95"/>
    <mergeCell ref="L95:N95"/>
    <mergeCell ref="D92:F92"/>
    <mergeCell ref="H92:I92"/>
    <mergeCell ref="L92:N92"/>
    <mergeCell ref="D93:F93"/>
    <mergeCell ref="H93:I93"/>
    <mergeCell ref="L93:N93"/>
    <mergeCell ref="D90:F90"/>
    <mergeCell ref="H90:I90"/>
    <mergeCell ref="L90:N90"/>
    <mergeCell ref="D91:F91"/>
    <mergeCell ref="H91:I91"/>
    <mergeCell ref="L91:N91"/>
    <mergeCell ref="D88:F88"/>
    <mergeCell ref="H88:I88"/>
    <mergeCell ref="L88:N88"/>
    <mergeCell ref="D89:F89"/>
    <mergeCell ref="H89:I89"/>
    <mergeCell ref="L89:N89"/>
    <mergeCell ref="D86:F86"/>
    <mergeCell ref="H86:I86"/>
    <mergeCell ref="L86:N86"/>
    <mergeCell ref="D87:F87"/>
    <mergeCell ref="H87:I87"/>
    <mergeCell ref="L87:N87"/>
    <mergeCell ref="D84:F84"/>
    <mergeCell ref="H84:I84"/>
    <mergeCell ref="L84:N84"/>
    <mergeCell ref="D85:F85"/>
    <mergeCell ref="H85:I85"/>
    <mergeCell ref="L85:N85"/>
    <mergeCell ref="D82:F82"/>
    <mergeCell ref="H82:I82"/>
    <mergeCell ref="L82:N82"/>
    <mergeCell ref="D83:F83"/>
    <mergeCell ref="H83:I83"/>
    <mergeCell ref="L83:N83"/>
    <mergeCell ref="D80:F80"/>
    <mergeCell ref="H80:I80"/>
    <mergeCell ref="L80:N80"/>
    <mergeCell ref="D81:F81"/>
    <mergeCell ref="H81:I81"/>
    <mergeCell ref="L81:N81"/>
    <mergeCell ref="D78:F78"/>
    <mergeCell ref="H78:I78"/>
    <mergeCell ref="L78:N78"/>
    <mergeCell ref="D79:F79"/>
    <mergeCell ref="H79:I79"/>
    <mergeCell ref="L79:N79"/>
    <mergeCell ref="D76:F76"/>
    <mergeCell ref="H76:I76"/>
    <mergeCell ref="L76:N76"/>
    <mergeCell ref="D77:F77"/>
    <mergeCell ref="H77:I77"/>
    <mergeCell ref="L77:N77"/>
    <mergeCell ref="D74:F74"/>
    <mergeCell ref="H74:I74"/>
    <mergeCell ref="L74:N74"/>
    <mergeCell ref="D75:F75"/>
    <mergeCell ref="H75:I75"/>
    <mergeCell ref="L75:N75"/>
    <mergeCell ref="D72:F72"/>
    <mergeCell ref="H72:I72"/>
    <mergeCell ref="L72:N72"/>
    <mergeCell ref="D73:F73"/>
    <mergeCell ref="H73:I73"/>
    <mergeCell ref="L73:N73"/>
    <mergeCell ref="D70:F70"/>
    <mergeCell ref="H70:I70"/>
    <mergeCell ref="L70:N70"/>
    <mergeCell ref="D71:F71"/>
    <mergeCell ref="H71:I71"/>
    <mergeCell ref="L71:N71"/>
    <mergeCell ref="D68:F68"/>
    <mergeCell ref="H68:I68"/>
    <mergeCell ref="L68:N68"/>
    <mergeCell ref="D69:F69"/>
    <mergeCell ref="H69:I69"/>
    <mergeCell ref="L69:N69"/>
    <mergeCell ref="D66:F66"/>
    <mergeCell ref="H66:I66"/>
    <mergeCell ref="L66:N66"/>
    <mergeCell ref="D67:F67"/>
    <mergeCell ref="H67:I67"/>
    <mergeCell ref="L67:N67"/>
    <mergeCell ref="D64:F64"/>
    <mergeCell ref="H64:I64"/>
    <mergeCell ref="L64:N64"/>
    <mergeCell ref="D65:F65"/>
    <mergeCell ref="H65:I65"/>
    <mergeCell ref="L65:N65"/>
    <mergeCell ref="D62:F62"/>
    <mergeCell ref="H62:I62"/>
    <mergeCell ref="L62:N62"/>
    <mergeCell ref="D63:F63"/>
    <mergeCell ref="H63:I63"/>
    <mergeCell ref="L63:N63"/>
    <mergeCell ref="D60:F60"/>
    <mergeCell ref="H60:I60"/>
    <mergeCell ref="L60:N60"/>
    <mergeCell ref="D61:F61"/>
    <mergeCell ref="H61:I61"/>
    <mergeCell ref="L61:N61"/>
    <mergeCell ref="D58:F58"/>
    <mergeCell ref="H58:I58"/>
    <mergeCell ref="L58:N58"/>
    <mergeCell ref="D59:F59"/>
    <mergeCell ref="H59:I59"/>
    <mergeCell ref="L59:N59"/>
    <mergeCell ref="D56:F56"/>
    <mergeCell ref="H56:I56"/>
    <mergeCell ref="L56:N56"/>
    <mergeCell ref="D57:F57"/>
    <mergeCell ref="H57:I57"/>
    <mergeCell ref="L57:N57"/>
    <mergeCell ref="D54:F54"/>
    <mergeCell ref="H54:I54"/>
    <mergeCell ref="L54:N54"/>
    <mergeCell ref="D55:F55"/>
    <mergeCell ref="H55:I55"/>
    <mergeCell ref="L55:N55"/>
    <mergeCell ref="D52:F52"/>
    <mergeCell ref="H52:I52"/>
    <mergeCell ref="L52:N52"/>
    <mergeCell ref="D53:F53"/>
    <mergeCell ref="H53:I53"/>
    <mergeCell ref="L53:N53"/>
    <mergeCell ref="D50:F50"/>
    <mergeCell ref="H50:I50"/>
    <mergeCell ref="L50:N50"/>
    <mergeCell ref="D51:F51"/>
    <mergeCell ref="H51:I51"/>
    <mergeCell ref="L51:N51"/>
    <mergeCell ref="D48:F48"/>
    <mergeCell ref="H48:I48"/>
    <mergeCell ref="L48:N48"/>
    <mergeCell ref="D49:F49"/>
    <mergeCell ref="H49:I49"/>
    <mergeCell ref="L49:N49"/>
    <mergeCell ref="D46:F46"/>
    <mergeCell ref="H46:I46"/>
    <mergeCell ref="L46:N46"/>
    <mergeCell ref="D47:F47"/>
    <mergeCell ref="H47:I47"/>
    <mergeCell ref="L47:N47"/>
    <mergeCell ref="D44:F44"/>
    <mergeCell ref="H44:I44"/>
    <mergeCell ref="L44:N44"/>
    <mergeCell ref="D45:F45"/>
    <mergeCell ref="H45:I45"/>
    <mergeCell ref="L45:N45"/>
    <mergeCell ref="D42:F42"/>
    <mergeCell ref="H42:I42"/>
    <mergeCell ref="L42:N42"/>
    <mergeCell ref="D43:F43"/>
    <mergeCell ref="H43:I43"/>
    <mergeCell ref="L43:N43"/>
    <mergeCell ref="D40:F40"/>
    <mergeCell ref="H40:I40"/>
    <mergeCell ref="L40:N40"/>
    <mergeCell ref="D41:F41"/>
    <mergeCell ref="H41:I41"/>
    <mergeCell ref="L41:N41"/>
    <mergeCell ref="D38:F38"/>
    <mergeCell ref="H38:I38"/>
    <mergeCell ref="L38:N38"/>
    <mergeCell ref="D39:F39"/>
    <mergeCell ref="H39:I39"/>
    <mergeCell ref="L39:N39"/>
    <mergeCell ref="D36:F36"/>
    <mergeCell ref="H36:I36"/>
    <mergeCell ref="L36:N36"/>
    <mergeCell ref="D37:F37"/>
    <mergeCell ref="H37:I37"/>
    <mergeCell ref="L37:N37"/>
    <mergeCell ref="D33:F33"/>
    <mergeCell ref="H33:I33"/>
    <mergeCell ref="L33:N33"/>
    <mergeCell ref="D35:F35"/>
    <mergeCell ref="H35:I35"/>
    <mergeCell ref="L35:N35"/>
    <mergeCell ref="D31:F31"/>
    <mergeCell ref="H31:I31"/>
    <mergeCell ref="L31:N31"/>
    <mergeCell ref="D32:F32"/>
    <mergeCell ref="H32:I32"/>
    <mergeCell ref="L32:N32"/>
    <mergeCell ref="D34:F34"/>
    <mergeCell ref="H34:I34"/>
    <mergeCell ref="L34:N34"/>
    <mergeCell ref="D29:F29"/>
    <mergeCell ref="H29:I29"/>
    <mergeCell ref="L29:N29"/>
    <mergeCell ref="D30:F30"/>
    <mergeCell ref="H30:I30"/>
    <mergeCell ref="L30:N30"/>
    <mergeCell ref="D27:F27"/>
    <mergeCell ref="H27:I27"/>
    <mergeCell ref="L27:N27"/>
    <mergeCell ref="D28:F28"/>
    <mergeCell ref="H28:I28"/>
    <mergeCell ref="L28:N28"/>
    <mergeCell ref="D25:F25"/>
    <mergeCell ref="H25:I25"/>
    <mergeCell ref="L25:N25"/>
    <mergeCell ref="D26:F26"/>
    <mergeCell ref="H26:I26"/>
    <mergeCell ref="L26:N26"/>
    <mergeCell ref="D23:F23"/>
    <mergeCell ref="H23:I23"/>
    <mergeCell ref="L23:N23"/>
    <mergeCell ref="D24:F24"/>
    <mergeCell ref="H24:I24"/>
    <mergeCell ref="L24:N24"/>
    <mergeCell ref="D21:F21"/>
    <mergeCell ref="H21:I21"/>
    <mergeCell ref="L21:N21"/>
    <mergeCell ref="D22:F22"/>
    <mergeCell ref="H22:I22"/>
    <mergeCell ref="L22:N22"/>
    <mergeCell ref="D19:F19"/>
    <mergeCell ref="H19:I19"/>
    <mergeCell ref="L19:N19"/>
    <mergeCell ref="D20:F20"/>
    <mergeCell ref="H20:I20"/>
    <mergeCell ref="L20:N20"/>
    <mergeCell ref="D17:F17"/>
    <mergeCell ref="H17:I17"/>
    <mergeCell ref="L17:N17"/>
    <mergeCell ref="D18:F18"/>
    <mergeCell ref="H18:I18"/>
    <mergeCell ref="L18:N18"/>
    <mergeCell ref="D15:F15"/>
    <mergeCell ref="H15:I15"/>
    <mergeCell ref="L15:N15"/>
    <mergeCell ref="D16:F16"/>
    <mergeCell ref="H16:I16"/>
    <mergeCell ref="L16:N16"/>
    <mergeCell ref="D13:F13"/>
    <mergeCell ref="H13:I13"/>
    <mergeCell ref="L13:N13"/>
    <mergeCell ref="D14:F14"/>
    <mergeCell ref="H14:I14"/>
    <mergeCell ref="L14:N14"/>
    <mergeCell ref="D11:F11"/>
    <mergeCell ref="H11:I11"/>
    <mergeCell ref="L11:N11"/>
    <mergeCell ref="D12:F12"/>
    <mergeCell ref="H12:I12"/>
    <mergeCell ref="L12:N12"/>
    <mergeCell ref="D9:F9"/>
    <mergeCell ref="H9:I9"/>
    <mergeCell ref="L9:N9"/>
    <mergeCell ref="D10:F10"/>
    <mergeCell ref="H10:I10"/>
    <mergeCell ref="L10:N10"/>
    <mergeCell ref="D7:F7"/>
    <mergeCell ref="H7:I7"/>
    <mergeCell ref="L7:N7"/>
    <mergeCell ref="D8:F8"/>
    <mergeCell ref="H8:I8"/>
    <mergeCell ref="L8:N8"/>
    <mergeCell ref="D6:F6"/>
    <mergeCell ref="H6:I6"/>
    <mergeCell ref="L6:N6"/>
    <mergeCell ref="D3:F3"/>
    <mergeCell ref="H3:I3"/>
    <mergeCell ref="L3:N3"/>
    <mergeCell ref="D4:F4"/>
    <mergeCell ref="H4:I4"/>
    <mergeCell ref="L4:N4"/>
    <mergeCell ref="D1:F1"/>
    <mergeCell ref="H1:I1"/>
    <mergeCell ref="L1:N1"/>
    <mergeCell ref="D2:F2"/>
    <mergeCell ref="H2:I2"/>
    <mergeCell ref="L2:N2"/>
    <mergeCell ref="D5:F5"/>
    <mergeCell ref="H5:I5"/>
    <mergeCell ref="L5:N5"/>
  </mergeCells>
  <pageMargins left="0" right="0" top="0.74803149606299213" bottom="0" header="0.31496062992125984" footer="0.31496062992125984"/>
  <pageSetup paperSize="9" scale="70" orientation="portrait" r:id="rId1"/>
  <headerFooter alignWithMargins="0">
    <oddHeader>&amp;CBUDGET ATENEO ECONOMICO RICAVI 2019 TOTALE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599"/>
  <sheetViews>
    <sheetView topLeftCell="E4" zoomScaleNormal="100" workbookViewId="0">
      <selection activeCell="R4" sqref="R4"/>
    </sheetView>
  </sheetViews>
  <sheetFormatPr defaultRowHeight="30" customHeight="1"/>
  <cols>
    <col min="1" max="1" width="0" style="12" hidden="1" customWidth="1"/>
    <col min="2" max="2" width="16.5546875" style="20" hidden="1" customWidth="1"/>
    <col min="3" max="3" width="9" style="12" customWidth="1"/>
    <col min="4" max="4" width="3.6640625" style="12" hidden="1" customWidth="1"/>
    <col min="5" max="5" width="15.5546875" style="12" customWidth="1"/>
    <col min="6" max="7" width="9.109375" style="12"/>
    <col min="8" max="8" width="23.5546875" style="12" customWidth="1"/>
    <col min="9" max="13" width="9.109375" style="12"/>
    <col min="14" max="17" width="0" style="12" hidden="1" customWidth="1"/>
    <col min="18" max="18" width="16.88671875" style="19" bestFit="1" customWidth="1"/>
    <col min="19" max="19" width="15.6640625" style="12" bestFit="1" customWidth="1"/>
    <col min="20" max="20" width="9.109375" style="12"/>
    <col min="21" max="21" width="14.6640625" style="12" bestFit="1" customWidth="1"/>
    <col min="22" max="251" width="9.109375" style="12"/>
    <col min="252" max="253" width="0" style="12" hidden="1" customWidth="1"/>
    <col min="254" max="254" width="9.109375" style="12"/>
    <col min="255" max="255" width="3.6640625" style="12" customWidth="1"/>
    <col min="256" max="256" width="15.5546875" style="12" customWidth="1"/>
    <col min="257" max="258" width="9.109375" style="12"/>
    <col min="259" max="259" width="23.5546875" style="12" customWidth="1"/>
    <col min="260" max="264" width="9.109375" style="12"/>
    <col min="265" max="268" width="0" style="12" hidden="1" customWidth="1"/>
    <col min="269" max="269" width="16.88671875" style="12" bestFit="1" customWidth="1"/>
    <col min="270" max="272" width="16.88671875" style="12" customWidth="1"/>
    <col min="273" max="274" width="16.88671875" style="12" bestFit="1" customWidth="1"/>
    <col min="275" max="507" width="9.109375" style="12"/>
    <col min="508" max="509" width="0" style="12" hidden="1" customWidth="1"/>
    <col min="510" max="510" width="9.109375" style="12"/>
    <col min="511" max="511" width="3.6640625" style="12" customWidth="1"/>
    <col min="512" max="512" width="15.5546875" style="12" customWidth="1"/>
    <col min="513" max="514" width="9.109375" style="12"/>
    <col min="515" max="515" width="23.5546875" style="12" customWidth="1"/>
    <col min="516" max="520" width="9.109375" style="12"/>
    <col min="521" max="524" width="0" style="12" hidden="1" customWidth="1"/>
    <col min="525" max="525" width="16.88671875" style="12" bestFit="1" customWidth="1"/>
    <col min="526" max="528" width="16.88671875" style="12" customWidth="1"/>
    <col min="529" max="530" width="16.88671875" style="12" bestFit="1" customWidth="1"/>
    <col min="531" max="763" width="9.109375" style="12"/>
    <col min="764" max="765" width="0" style="12" hidden="1" customWidth="1"/>
    <col min="766" max="766" width="9.109375" style="12"/>
    <col min="767" max="767" width="3.6640625" style="12" customWidth="1"/>
    <col min="768" max="768" width="15.5546875" style="12" customWidth="1"/>
    <col min="769" max="770" width="9.109375" style="12"/>
    <col min="771" max="771" width="23.5546875" style="12" customWidth="1"/>
    <col min="772" max="776" width="9.109375" style="12"/>
    <col min="777" max="780" width="0" style="12" hidden="1" customWidth="1"/>
    <col min="781" max="781" width="16.88671875" style="12" bestFit="1" customWidth="1"/>
    <col min="782" max="784" width="16.88671875" style="12" customWidth="1"/>
    <col min="785" max="786" width="16.88671875" style="12" bestFit="1" customWidth="1"/>
    <col min="787" max="1019" width="9.109375" style="12"/>
    <col min="1020" max="1021" width="0" style="12" hidden="1" customWidth="1"/>
    <col min="1022" max="1022" width="9.109375" style="12"/>
    <col min="1023" max="1023" width="3.6640625" style="12" customWidth="1"/>
    <col min="1024" max="1024" width="15.5546875" style="12" customWidth="1"/>
    <col min="1025" max="1026" width="9.109375" style="12"/>
    <col min="1027" max="1027" width="23.5546875" style="12" customWidth="1"/>
    <col min="1028" max="1032" width="9.109375" style="12"/>
    <col min="1033" max="1036" width="0" style="12" hidden="1" customWidth="1"/>
    <col min="1037" max="1037" width="16.88671875" style="12" bestFit="1" customWidth="1"/>
    <col min="1038" max="1040" width="16.88671875" style="12" customWidth="1"/>
    <col min="1041" max="1042" width="16.88671875" style="12" bestFit="1" customWidth="1"/>
    <col min="1043" max="1275" width="9.109375" style="12"/>
    <col min="1276" max="1277" width="0" style="12" hidden="1" customWidth="1"/>
    <col min="1278" max="1278" width="9.109375" style="12"/>
    <col min="1279" max="1279" width="3.6640625" style="12" customWidth="1"/>
    <col min="1280" max="1280" width="15.5546875" style="12" customWidth="1"/>
    <col min="1281" max="1282" width="9.109375" style="12"/>
    <col min="1283" max="1283" width="23.5546875" style="12" customWidth="1"/>
    <col min="1284" max="1288" width="9.109375" style="12"/>
    <col min="1289" max="1292" width="0" style="12" hidden="1" customWidth="1"/>
    <col min="1293" max="1293" width="16.88671875" style="12" bestFit="1" customWidth="1"/>
    <col min="1294" max="1296" width="16.88671875" style="12" customWidth="1"/>
    <col min="1297" max="1298" width="16.88671875" style="12" bestFit="1" customWidth="1"/>
    <col min="1299" max="1531" width="9.109375" style="12"/>
    <col min="1532" max="1533" width="0" style="12" hidden="1" customWidth="1"/>
    <col min="1534" max="1534" width="9.109375" style="12"/>
    <col min="1535" max="1535" width="3.6640625" style="12" customWidth="1"/>
    <col min="1536" max="1536" width="15.5546875" style="12" customWidth="1"/>
    <col min="1537" max="1538" width="9.109375" style="12"/>
    <col min="1539" max="1539" width="23.5546875" style="12" customWidth="1"/>
    <col min="1540" max="1544" width="9.109375" style="12"/>
    <col min="1545" max="1548" width="0" style="12" hidden="1" customWidth="1"/>
    <col min="1549" max="1549" width="16.88671875" style="12" bestFit="1" customWidth="1"/>
    <col min="1550" max="1552" width="16.88671875" style="12" customWidth="1"/>
    <col min="1553" max="1554" width="16.88671875" style="12" bestFit="1" customWidth="1"/>
    <col min="1555" max="1787" width="9.109375" style="12"/>
    <col min="1788" max="1789" width="0" style="12" hidden="1" customWidth="1"/>
    <col min="1790" max="1790" width="9.109375" style="12"/>
    <col min="1791" max="1791" width="3.6640625" style="12" customWidth="1"/>
    <col min="1792" max="1792" width="15.5546875" style="12" customWidth="1"/>
    <col min="1793" max="1794" width="9.109375" style="12"/>
    <col min="1795" max="1795" width="23.5546875" style="12" customWidth="1"/>
    <col min="1796" max="1800" width="9.109375" style="12"/>
    <col min="1801" max="1804" width="0" style="12" hidden="1" customWidth="1"/>
    <col min="1805" max="1805" width="16.88671875" style="12" bestFit="1" customWidth="1"/>
    <col min="1806" max="1808" width="16.88671875" style="12" customWidth="1"/>
    <col min="1809" max="1810" width="16.88671875" style="12" bestFit="1" customWidth="1"/>
    <col min="1811" max="2043" width="9.109375" style="12"/>
    <col min="2044" max="2045" width="0" style="12" hidden="1" customWidth="1"/>
    <col min="2046" max="2046" width="9.109375" style="12"/>
    <col min="2047" max="2047" width="3.6640625" style="12" customWidth="1"/>
    <col min="2048" max="2048" width="15.5546875" style="12" customWidth="1"/>
    <col min="2049" max="2050" width="9.109375" style="12"/>
    <col min="2051" max="2051" width="23.5546875" style="12" customWidth="1"/>
    <col min="2052" max="2056" width="9.109375" style="12"/>
    <col min="2057" max="2060" width="0" style="12" hidden="1" customWidth="1"/>
    <col min="2061" max="2061" width="16.88671875" style="12" bestFit="1" customWidth="1"/>
    <col min="2062" max="2064" width="16.88671875" style="12" customWidth="1"/>
    <col min="2065" max="2066" width="16.88671875" style="12" bestFit="1" customWidth="1"/>
    <col min="2067" max="2299" width="9.109375" style="12"/>
    <col min="2300" max="2301" width="0" style="12" hidden="1" customWidth="1"/>
    <col min="2302" max="2302" width="9.109375" style="12"/>
    <col min="2303" max="2303" width="3.6640625" style="12" customWidth="1"/>
    <col min="2304" max="2304" width="15.5546875" style="12" customWidth="1"/>
    <col min="2305" max="2306" width="9.109375" style="12"/>
    <col min="2307" max="2307" width="23.5546875" style="12" customWidth="1"/>
    <col min="2308" max="2312" width="9.109375" style="12"/>
    <col min="2313" max="2316" width="0" style="12" hidden="1" customWidth="1"/>
    <col min="2317" max="2317" width="16.88671875" style="12" bestFit="1" customWidth="1"/>
    <col min="2318" max="2320" width="16.88671875" style="12" customWidth="1"/>
    <col min="2321" max="2322" width="16.88671875" style="12" bestFit="1" customWidth="1"/>
    <col min="2323" max="2555" width="9.109375" style="12"/>
    <col min="2556" max="2557" width="0" style="12" hidden="1" customWidth="1"/>
    <col min="2558" max="2558" width="9.109375" style="12"/>
    <col min="2559" max="2559" width="3.6640625" style="12" customWidth="1"/>
    <col min="2560" max="2560" width="15.5546875" style="12" customWidth="1"/>
    <col min="2561" max="2562" width="9.109375" style="12"/>
    <col min="2563" max="2563" width="23.5546875" style="12" customWidth="1"/>
    <col min="2564" max="2568" width="9.109375" style="12"/>
    <col min="2569" max="2572" width="0" style="12" hidden="1" customWidth="1"/>
    <col min="2573" max="2573" width="16.88671875" style="12" bestFit="1" customWidth="1"/>
    <col min="2574" max="2576" width="16.88671875" style="12" customWidth="1"/>
    <col min="2577" max="2578" width="16.88671875" style="12" bestFit="1" customWidth="1"/>
    <col min="2579" max="2811" width="9.109375" style="12"/>
    <col min="2812" max="2813" width="0" style="12" hidden="1" customWidth="1"/>
    <col min="2814" max="2814" width="9.109375" style="12"/>
    <col min="2815" max="2815" width="3.6640625" style="12" customWidth="1"/>
    <col min="2816" max="2816" width="15.5546875" style="12" customWidth="1"/>
    <col min="2817" max="2818" width="9.109375" style="12"/>
    <col min="2819" max="2819" width="23.5546875" style="12" customWidth="1"/>
    <col min="2820" max="2824" width="9.109375" style="12"/>
    <col min="2825" max="2828" width="0" style="12" hidden="1" customWidth="1"/>
    <col min="2829" max="2829" width="16.88671875" style="12" bestFit="1" customWidth="1"/>
    <col min="2830" max="2832" width="16.88671875" style="12" customWidth="1"/>
    <col min="2833" max="2834" width="16.88671875" style="12" bestFit="1" customWidth="1"/>
    <col min="2835" max="3067" width="9.109375" style="12"/>
    <col min="3068" max="3069" width="0" style="12" hidden="1" customWidth="1"/>
    <col min="3070" max="3070" width="9.109375" style="12"/>
    <col min="3071" max="3071" width="3.6640625" style="12" customWidth="1"/>
    <col min="3072" max="3072" width="15.5546875" style="12" customWidth="1"/>
    <col min="3073" max="3074" width="9.109375" style="12"/>
    <col min="3075" max="3075" width="23.5546875" style="12" customWidth="1"/>
    <col min="3076" max="3080" width="9.109375" style="12"/>
    <col min="3081" max="3084" width="0" style="12" hidden="1" customWidth="1"/>
    <col min="3085" max="3085" width="16.88671875" style="12" bestFit="1" customWidth="1"/>
    <col min="3086" max="3088" width="16.88671875" style="12" customWidth="1"/>
    <col min="3089" max="3090" width="16.88671875" style="12" bestFit="1" customWidth="1"/>
    <col min="3091" max="3323" width="9.109375" style="12"/>
    <col min="3324" max="3325" width="0" style="12" hidden="1" customWidth="1"/>
    <col min="3326" max="3326" width="9.109375" style="12"/>
    <col min="3327" max="3327" width="3.6640625" style="12" customWidth="1"/>
    <col min="3328" max="3328" width="15.5546875" style="12" customWidth="1"/>
    <col min="3329" max="3330" width="9.109375" style="12"/>
    <col min="3331" max="3331" width="23.5546875" style="12" customWidth="1"/>
    <col min="3332" max="3336" width="9.109375" style="12"/>
    <col min="3337" max="3340" width="0" style="12" hidden="1" customWidth="1"/>
    <col min="3341" max="3341" width="16.88671875" style="12" bestFit="1" customWidth="1"/>
    <col min="3342" max="3344" width="16.88671875" style="12" customWidth="1"/>
    <col min="3345" max="3346" width="16.88671875" style="12" bestFit="1" customWidth="1"/>
    <col min="3347" max="3579" width="9.109375" style="12"/>
    <col min="3580" max="3581" width="0" style="12" hidden="1" customWidth="1"/>
    <col min="3582" max="3582" width="9.109375" style="12"/>
    <col min="3583" max="3583" width="3.6640625" style="12" customWidth="1"/>
    <col min="3584" max="3584" width="15.5546875" style="12" customWidth="1"/>
    <col min="3585" max="3586" width="9.109375" style="12"/>
    <col min="3587" max="3587" width="23.5546875" style="12" customWidth="1"/>
    <col min="3588" max="3592" width="9.109375" style="12"/>
    <col min="3593" max="3596" width="0" style="12" hidden="1" customWidth="1"/>
    <col min="3597" max="3597" width="16.88671875" style="12" bestFit="1" customWidth="1"/>
    <col min="3598" max="3600" width="16.88671875" style="12" customWidth="1"/>
    <col min="3601" max="3602" width="16.88671875" style="12" bestFit="1" customWidth="1"/>
    <col min="3603" max="3835" width="9.109375" style="12"/>
    <col min="3836" max="3837" width="0" style="12" hidden="1" customWidth="1"/>
    <col min="3838" max="3838" width="9.109375" style="12"/>
    <col min="3839" max="3839" width="3.6640625" style="12" customWidth="1"/>
    <col min="3840" max="3840" width="15.5546875" style="12" customWidth="1"/>
    <col min="3841" max="3842" width="9.109375" style="12"/>
    <col min="3843" max="3843" width="23.5546875" style="12" customWidth="1"/>
    <col min="3844" max="3848" width="9.109375" style="12"/>
    <col min="3849" max="3852" width="0" style="12" hidden="1" customWidth="1"/>
    <col min="3853" max="3853" width="16.88671875" style="12" bestFit="1" customWidth="1"/>
    <col min="3854" max="3856" width="16.88671875" style="12" customWidth="1"/>
    <col min="3857" max="3858" width="16.88671875" style="12" bestFit="1" customWidth="1"/>
    <col min="3859" max="4091" width="9.109375" style="12"/>
    <col min="4092" max="4093" width="0" style="12" hidden="1" customWidth="1"/>
    <col min="4094" max="4094" width="9.109375" style="12"/>
    <col min="4095" max="4095" width="3.6640625" style="12" customWidth="1"/>
    <col min="4096" max="4096" width="15.5546875" style="12" customWidth="1"/>
    <col min="4097" max="4098" width="9.109375" style="12"/>
    <col min="4099" max="4099" width="23.5546875" style="12" customWidth="1"/>
    <col min="4100" max="4104" width="9.109375" style="12"/>
    <col min="4105" max="4108" width="0" style="12" hidden="1" customWidth="1"/>
    <col min="4109" max="4109" width="16.88671875" style="12" bestFit="1" customWidth="1"/>
    <col min="4110" max="4112" width="16.88671875" style="12" customWidth="1"/>
    <col min="4113" max="4114" width="16.88671875" style="12" bestFit="1" customWidth="1"/>
    <col min="4115" max="4347" width="9.109375" style="12"/>
    <col min="4348" max="4349" width="0" style="12" hidden="1" customWidth="1"/>
    <col min="4350" max="4350" width="9.109375" style="12"/>
    <col min="4351" max="4351" width="3.6640625" style="12" customWidth="1"/>
    <col min="4352" max="4352" width="15.5546875" style="12" customWidth="1"/>
    <col min="4353" max="4354" width="9.109375" style="12"/>
    <col min="4355" max="4355" width="23.5546875" style="12" customWidth="1"/>
    <col min="4356" max="4360" width="9.109375" style="12"/>
    <col min="4361" max="4364" width="0" style="12" hidden="1" customWidth="1"/>
    <col min="4365" max="4365" width="16.88671875" style="12" bestFit="1" customWidth="1"/>
    <col min="4366" max="4368" width="16.88671875" style="12" customWidth="1"/>
    <col min="4369" max="4370" width="16.88671875" style="12" bestFit="1" customWidth="1"/>
    <col min="4371" max="4603" width="9.109375" style="12"/>
    <col min="4604" max="4605" width="0" style="12" hidden="1" customWidth="1"/>
    <col min="4606" max="4606" width="9.109375" style="12"/>
    <col min="4607" max="4607" width="3.6640625" style="12" customWidth="1"/>
    <col min="4608" max="4608" width="15.5546875" style="12" customWidth="1"/>
    <col min="4609" max="4610" width="9.109375" style="12"/>
    <col min="4611" max="4611" width="23.5546875" style="12" customWidth="1"/>
    <col min="4612" max="4616" width="9.109375" style="12"/>
    <col min="4617" max="4620" width="0" style="12" hidden="1" customWidth="1"/>
    <col min="4621" max="4621" width="16.88671875" style="12" bestFit="1" customWidth="1"/>
    <col min="4622" max="4624" width="16.88671875" style="12" customWidth="1"/>
    <col min="4625" max="4626" width="16.88671875" style="12" bestFit="1" customWidth="1"/>
    <col min="4627" max="4859" width="9.109375" style="12"/>
    <col min="4860" max="4861" width="0" style="12" hidden="1" customWidth="1"/>
    <col min="4862" max="4862" width="9.109375" style="12"/>
    <col min="4863" max="4863" width="3.6640625" style="12" customWidth="1"/>
    <col min="4864" max="4864" width="15.5546875" style="12" customWidth="1"/>
    <col min="4865" max="4866" width="9.109375" style="12"/>
    <col min="4867" max="4867" width="23.5546875" style="12" customWidth="1"/>
    <col min="4868" max="4872" width="9.109375" style="12"/>
    <col min="4873" max="4876" width="0" style="12" hidden="1" customWidth="1"/>
    <col min="4877" max="4877" width="16.88671875" style="12" bestFit="1" customWidth="1"/>
    <col min="4878" max="4880" width="16.88671875" style="12" customWidth="1"/>
    <col min="4881" max="4882" width="16.88671875" style="12" bestFit="1" customWidth="1"/>
    <col min="4883" max="5115" width="9.109375" style="12"/>
    <col min="5116" max="5117" width="0" style="12" hidden="1" customWidth="1"/>
    <col min="5118" max="5118" width="9.109375" style="12"/>
    <col min="5119" max="5119" width="3.6640625" style="12" customWidth="1"/>
    <col min="5120" max="5120" width="15.5546875" style="12" customWidth="1"/>
    <col min="5121" max="5122" width="9.109375" style="12"/>
    <col min="5123" max="5123" width="23.5546875" style="12" customWidth="1"/>
    <col min="5124" max="5128" width="9.109375" style="12"/>
    <col min="5129" max="5132" width="0" style="12" hidden="1" customWidth="1"/>
    <col min="5133" max="5133" width="16.88671875" style="12" bestFit="1" customWidth="1"/>
    <col min="5134" max="5136" width="16.88671875" style="12" customWidth="1"/>
    <col min="5137" max="5138" width="16.88671875" style="12" bestFit="1" customWidth="1"/>
    <col min="5139" max="5371" width="9.109375" style="12"/>
    <col min="5372" max="5373" width="0" style="12" hidden="1" customWidth="1"/>
    <col min="5374" max="5374" width="9.109375" style="12"/>
    <col min="5375" max="5375" width="3.6640625" style="12" customWidth="1"/>
    <col min="5376" max="5376" width="15.5546875" style="12" customWidth="1"/>
    <col min="5377" max="5378" width="9.109375" style="12"/>
    <col min="5379" max="5379" width="23.5546875" style="12" customWidth="1"/>
    <col min="5380" max="5384" width="9.109375" style="12"/>
    <col min="5385" max="5388" width="0" style="12" hidden="1" customWidth="1"/>
    <col min="5389" max="5389" width="16.88671875" style="12" bestFit="1" customWidth="1"/>
    <col min="5390" max="5392" width="16.88671875" style="12" customWidth="1"/>
    <col min="5393" max="5394" width="16.88671875" style="12" bestFit="1" customWidth="1"/>
    <col min="5395" max="5627" width="9.109375" style="12"/>
    <col min="5628" max="5629" width="0" style="12" hidden="1" customWidth="1"/>
    <col min="5630" max="5630" width="9.109375" style="12"/>
    <col min="5631" max="5631" width="3.6640625" style="12" customWidth="1"/>
    <col min="5632" max="5632" width="15.5546875" style="12" customWidth="1"/>
    <col min="5633" max="5634" width="9.109375" style="12"/>
    <col min="5635" max="5635" width="23.5546875" style="12" customWidth="1"/>
    <col min="5636" max="5640" width="9.109375" style="12"/>
    <col min="5641" max="5644" width="0" style="12" hidden="1" customWidth="1"/>
    <col min="5645" max="5645" width="16.88671875" style="12" bestFit="1" customWidth="1"/>
    <col min="5646" max="5648" width="16.88671875" style="12" customWidth="1"/>
    <col min="5649" max="5650" width="16.88671875" style="12" bestFit="1" customWidth="1"/>
    <col min="5651" max="5883" width="9.109375" style="12"/>
    <col min="5884" max="5885" width="0" style="12" hidden="1" customWidth="1"/>
    <col min="5886" max="5886" width="9.109375" style="12"/>
    <col min="5887" max="5887" width="3.6640625" style="12" customWidth="1"/>
    <col min="5888" max="5888" width="15.5546875" style="12" customWidth="1"/>
    <col min="5889" max="5890" width="9.109375" style="12"/>
    <col min="5891" max="5891" width="23.5546875" style="12" customWidth="1"/>
    <col min="5892" max="5896" width="9.109375" style="12"/>
    <col min="5897" max="5900" width="0" style="12" hidden="1" customWidth="1"/>
    <col min="5901" max="5901" width="16.88671875" style="12" bestFit="1" customWidth="1"/>
    <col min="5902" max="5904" width="16.88671875" style="12" customWidth="1"/>
    <col min="5905" max="5906" width="16.88671875" style="12" bestFit="1" customWidth="1"/>
    <col min="5907" max="6139" width="9.109375" style="12"/>
    <col min="6140" max="6141" width="0" style="12" hidden="1" customWidth="1"/>
    <col min="6142" max="6142" width="9.109375" style="12"/>
    <col min="6143" max="6143" width="3.6640625" style="12" customWidth="1"/>
    <col min="6144" max="6144" width="15.5546875" style="12" customWidth="1"/>
    <col min="6145" max="6146" width="9.109375" style="12"/>
    <col min="6147" max="6147" width="23.5546875" style="12" customWidth="1"/>
    <col min="6148" max="6152" width="9.109375" style="12"/>
    <col min="6153" max="6156" width="0" style="12" hidden="1" customWidth="1"/>
    <col min="6157" max="6157" width="16.88671875" style="12" bestFit="1" customWidth="1"/>
    <col min="6158" max="6160" width="16.88671875" style="12" customWidth="1"/>
    <col min="6161" max="6162" width="16.88671875" style="12" bestFit="1" customWidth="1"/>
    <col min="6163" max="6395" width="9.109375" style="12"/>
    <col min="6396" max="6397" width="0" style="12" hidden="1" customWidth="1"/>
    <col min="6398" max="6398" width="9.109375" style="12"/>
    <col min="6399" max="6399" width="3.6640625" style="12" customWidth="1"/>
    <col min="6400" max="6400" width="15.5546875" style="12" customWidth="1"/>
    <col min="6401" max="6402" width="9.109375" style="12"/>
    <col min="6403" max="6403" width="23.5546875" style="12" customWidth="1"/>
    <col min="6404" max="6408" width="9.109375" style="12"/>
    <col min="6409" max="6412" width="0" style="12" hidden="1" customWidth="1"/>
    <col min="6413" max="6413" width="16.88671875" style="12" bestFit="1" customWidth="1"/>
    <col min="6414" max="6416" width="16.88671875" style="12" customWidth="1"/>
    <col min="6417" max="6418" width="16.88671875" style="12" bestFit="1" customWidth="1"/>
    <col min="6419" max="6651" width="9.109375" style="12"/>
    <col min="6652" max="6653" width="0" style="12" hidden="1" customWidth="1"/>
    <col min="6654" max="6654" width="9.109375" style="12"/>
    <col min="6655" max="6655" width="3.6640625" style="12" customWidth="1"/>
    <col min="6656" max="6656" width="15.5546875" style="12" customWidth="1"/>
    <col min="6657" max="6658" width="9.109375" style="12"/>
    <col min="6659" max="6659" width="23.5546875" style="12" customWidth="1"/>
    <col min="6660" max="6664" width="9.109375" style="12"/>
    <col min="6665" max="6668" width="0" style="12" hidden="1" customWidth="1"/>
    <col min="6669" max="6669" width="16.88671875" style="12" bestFit="1" customWidth="1"/>
    <col min="6670" max="6672" width="16.88671875" style="12" customWidth="1"/>
    <col min="6673" max="6674" width="16.88671875" style="12" bestFit="1" customWidth="1"/>
    <col min="6675" max="6907" width="9.109375" style="12"/>
    <col min="6908" max="6909" width="0" style="12" hidden="1" customWidth="1"/>
    <col min="6910" max="6910" width="9.109375" style="12"/>
    <col min="6911" max="6911" width="3.6640625" style="12" customWidth="1"/>
    <col min="6912" max="6912" width="15.5546875" style="12" customWidth="1"/>
    <col min="6913" max="6914" width="9.109375" style="12"/>
    <col min="6915" max="6915" width="23.5546875" style="12" customWidth="1"/>
    <col min="6916" max="6920" width="9.109375" style="12"/>
    <col min="6921" max="6924" width="0" style="12" hidden="1" customWidth="1"/>
    <col min="6925" max="6925" width="16.88671875" style="12" bestFit="1" customWidth="1"/>
    <col min="6926" max="6928" width="16.88671875" style="12" customWidth="1"/>
    <col min="6929" max="6930" width="16.88671875" style="12" bestFit="1" customWidth="1"/>
    <col min="6931" max="7163" width="9.109375" style="12"/>
    <col min="7164" max="7165" width="0" style="12" hidden="1" customWidth="1"/>
    <col min="7166" max="7166" width="9.109375" style="12"/>
    <col min="7167" max="7167" width="3.6640625" style="12" customWidth="1"/>
    <col min="7168" max="7168" width="15.5546875" style="12" customWidth="1"/>
    <col min="7169" max="7170" width="9.109375" style="12"/>
    <col min="7171" max="7171" width="23.5546875" style="12" customWidth="1"/>
    <col min="7172" max="7176" width="9.109375" style="12"/>
    <col min="7177" max="7180" width="0" style="12" hidden="1" customWidth="1"/>
    <col min="7181" max="7181" width="16.88671875" style="12" bestFit="1" customWidth="1"/>
    <col min="7182" max="7184" width="16.88671875" style="12" customWidth="1"/>
    <col min="7185" max="7186" width="16.88671875" style="12" bestFit="1" customWidth="1"/>
    <col min="7187" max="7419" width="9.109375" style="12"/>
    <col min="7420" max="7421" width="0" style="12" hidden="1" customWidth="1"/>
    <col min="7422" max="7422" width="9.109375" style="12"/>
    <col min="7423" max="7423" width="3.6640625" style="12" customWidth="1"/>
    <col min="7424" max="7424" width="15.5546875" style="12" customWidth="1"/>
    <col min="7425" max="7426" width="9.109375" style="12"/>
    <col min="7427" max="7427" width="23.5546875" style="12" customWidth="1"/>
    <col min="7428" max="7432" width="9.109375" style="12"/>
    <col min="7433" max="7436" width="0" style="12" hidden="1" customWidth="1"/>
    <col min="7437" max="7437" width="16.88671875" style="12" bestFit="1" customWidth="1"/>
    <col min="7438" max="7440" width="16.88671875" style="12" customWidth="1"/>
    <col min="7441" max="7442" width="16.88671875" style="12" bestFit="1" customWidth="1"/>
    <col min="7443" max="7675" width="9.109375" style="12"/>
    <col min="7676" max="7677" width="0" style="12" hidden="1" customWidth="1"/>
    <col min="7678" max="7678" width="9.109375" style="12"/>
    <col min="7679" max="7679" width="3.6640625" style="12" customWidth="1"/>
    <col min="7680" max="7680" width="15.5546875" style="12" customWidth="1"/>
    <col min="7681" max="7682" width="9.109375" style="12"/>
    <col min="7683" max="7683" width="23.5546875" style="12" customWidth="1"/>
    <col min="7684" max="7688" width="9.109375" style="12"/>
    <col min="7689" max="7692" width="0" style="12" hidden="1" customWidth="1"/>
    <col min="7693" max="7693" width="16.88671875" style="12" bestFit="1" customWidth="1"/>
    <col min="7694" max="7696" width="16.88671875" style="12" customWidth="1"/>
    <col min="7697" max="7698" width="16.88671875" style="12" bestFit="1" customWidth="1"/>
    <col min="7699" max="7931" width="9.109375" style="12"/>
    <col min="7932" max="7933" width="0" style="12" hidden="1" customWidth="1"/>
    <col min="7934" max="7934" width="9.109375" style="12"/>
    <col min="7935" max="7935" width="3.6640625" style="12" customWidth="1"/>
    <col min="7936" max="7936" width="15.5546875" style="12" customWidth="1"/>
    <col min="7937" max="7938" width="9.109375" style="12"/>
    <col min="7939" max="7939" width="23.5546875" style="12" customWidth="1"/>
    <col min="7940" max="7944" width="9.109375" style="12"/>
    <col min="7945" max="7948" width="0" style="12" hidden="1" customWidth="1"/>
    <col min="7949" max="7949" width="16.88671875" style="12" bestFit="1" customWidth="1"/>
    <col min="7950" max="7952" width="16.88671875" style="12" customWidth="1"/>
    <col min="7953" max="7954" width="16.88671875" style="12" bestFit="1" customWidth="1"/>
    <col min="7955" max="8187" width="9.109375" style="12"/>
    <col min="8188" max="8189" width="0" style="12" hidden="1" customWidth="1"/>
    <col min="8190" max="8190" width="9.109375" style="12"/>
    <col min="8191" max="8191" width="3.6640625" style="12" customWidth="1"/>
    <col min="8192" max="8192" width="15.5546875" style="12" customWidth="1"/>
    <col min="8193" max="8194" width="9.109375" style="12"/>
    <col min="8195" max="8195" width="23.5546875" style="12" customWidth="1"/>
    <col min="8196" max="8200" width="9.109375" style="12"/>
    <col min="8201" max="8204" width="0" style="12" hidden="1" customWidth="1"/>
    <col min="8205" max="8205" width="16.88671875" style="12" bestFit="1" customWidth="1"/>
    <col min="8206" max="8208" width="16.88671875" style="12" customWidth="1"/>
    <col min="8209" max="8210" width="16.88671875" style="12" bestFit="1" customWidth="1"/>
    <col min="8211" max="8443" width="9.109375" style="12"/>
    <col min="8444" max="8445" width="0" style="12" hidden="1" customWidth="1"/>
    <col min="8446" max="8446" width="9.109375" style="12"/>
    <col min="8447" max="8447" width="3.6640625" style="12" customWidth="1"/>
    <col min="8448" max="8448" width="15.5546875" style="12" customWidth="1"/>
    <col min="8449" max="8450" width="9.109375" style="12"/>
    <col min="8451" max="8451" width="23.5546875" style="12" customWidth="1"/>
    <col min="8452" max="8456" width="9.109375" style="12"/>
    <col min="8457" max="8460" width="0" style="12" hidden="1" customWidth="1"/>
    <col min="8461" max="8461" width="16.88671875" style="12" bestFit="1" customWidth="1"/>
    <col min="8462" max="8464" width="16.88671875" style="12" customWidth="1"/>
    <col min="8465" max="8466" width="16.88671875" style="12" bestFit="1" customWidth="1"/>
    <col min="8467" max="8699" width="9.109375" style="12"/>
    <col min="8700" max="8701" width="0" style="12" hidden="1" customWidth="1"/>
    <col min="8702" max="8702" width="9.109375" style="12"/>
    <col min="8703" max="8703" width="3.6640625" style="12" customWidth="1"/>
    <col min="8704" max="8704" width="15.5546875" style="12" customWidth="1"/>
    <col min="8705" max="8706" width="9.109375" style="12"/>
    <col min="8707" max="8707" width="23.5546875" style="12" customWidth="1"/>
    <col min="8708" max="8712" width="9.109375" style="12"/>
    <col min="8713" max="8716" width="0" style="12" hidden="1" customWidth="1"/>
    <col min="8717" max="8717" width="16.88671875" style="12" bestFit="1" customWidth="1"/>
    <col min="8718" max="8720" width="16.88671875" style="12" customWidth="1"/>
    <col min="8721" max="8722" width="16.88671875" style="12" bestFit="1" customWidth="1"/>
    <col min="8723" max="8955" width="9.109375" style="12"/>
    <col min="8956" max="8957" width="0" style="12" hidden="1" customWidth="1"/>
    <col min="8958" max="8958" width="9.109375" style="12"/>
    <col min="8959" max="8959" width="3.6640625" style="12" customWidth="1"/>
    <col min="8960" max="8960" width="15.5546875" style="12" customWidth="1"/>
    <col min="8961" max="8962" width="9.109375" style="12"/>
    <col min="8963" max="8963" width="23.5546875" style="12" customWidth="1"/>
    <col min="8964" max="8968" width="9.109375" style="12"/>
    <col min="8969" max="8972" width="0" style="12" hidden="1" customWidth="1"/>
    <col min="8973" max="8973" width="16.88671875" style="12" bestFit="1" customWidth="1"/>
    <col min="8974" max="8976" width="16.88671875" style="12" customWidth="1"/>
    <col min="8977" max="8978" width="16.88671875" style="12" bestFit="1" customWidth="1"/>
    <col min="8979" max="9211" width="9.109375" style="12"/>
    <col min="9212" max="9213" width="0" style="12" hidden="1" customWidth="1"/>
    <col min="9214" max="9214" width="9.109375" style="12"/>
    <col min="9215" max="9215" width="3.6640625" style="12" customWidth="1"/>
    <col min="9216" max="9216" width="15.5546875" style="12" customWidth="1"/>
    <col min="9217" max="9218" width="9.109375" style="12"/>
    <col min="9219" max="9219" width="23.5546875" style="12" customWidth="1"/>
    <col min="9220" max="9224" width="9.109375" style="12"/>
    <col min="9225" max="9228" width="0" style="12" hidden="1" customWidth="1"/>
    <col min="9229" max="9229" width="16.88671875" style="12" bestFit="1" customWidth="1"/>
    <col min="9230" max="9232" width="16.88671875" style="12" customWidth="1"/>
    <col min="9233" max="9234" width="16.88671875" style="12" bestFit="1" customWidth="1"/>
    <col min="9235" max="9467" width="9.109375" style="12"/>
    <col min="9468" max="9469" width="0" style="12" hidden="1" customWidth="1"/>
    <col min="9470" max="9470" width="9.109375" style="12"/>
    <col min="9471" max="9471" width="3.6640625" style="12" customWidth="1"/>
    <col min="9472" max="9472" width="15.5546875" style="12" customWidth="1"/>
    <col min="9473" max="9474" width="9.109375" style="12"/>
    <col min="9475" max="9475" width="23.5546875" style="12" customWidth="1"/>
    <col min="9476" max="9480" width="9.109375" style="12"/>
    <col min="9481" max="9484" width="0" style="12" hidden="1" customWidth="1"/>
    <col min="9485" max="9485" width="16.88671875" style="12" bestFit="1" customWidth="1"/>
    <col min="9486" max="9488" width="16.88671875" style="12" customWidth="1"/>
    <col min="9489" max="9490" width="16.88671875" style="12" bestFit="1" customWidth="1"/>
    <col min="9491" max="9723" width="9.109375" style="12"/>
    <col min="9724" max="9725" width="0" style="12" hidden="1" customWidth="1"/>
    <col min="9726" max="9726" width="9.109375" style="12"/>
    <col min="9727" max="9727" width="3.6640625" style="12" customWidth="1"/>
    <col min="9728" max="9728" width="15.5546875" style="12" customWidth="1"/>
    <col min="9729" max="9730" width="9.109375" style="12"/>
    <col min="9731" max="9731" width="23.5546875" style="12" customWidth="1"/>
    <col min="9732" max="9736" width="9.109375" style="12"/>
    <col min="9737" max="9740" width="0" style="12" hidden="1" customWidth="1"/>
    <col min="9741" max="9741" width="16.88671875" style="12" bestFit="1" customWidth="1"/>
    <col min="9742" max="9744" width="16.88671875" style="12" customWidth="1"/>
    <col min="9745" max="9746" width="16.88671875" style="12" bestFit="1" customWidth="1"/>
    <col min="9747" max="9979" width="9.109375" style="12"/>
    <col min="9980" max="9981" width="0" style="12" hidden="1" customWidth="1"/>
    <col min="9982" max="9982" width="9.109375" style="12"/>
    <col min="9983" max="9983" width="3.6640625" style="12" customWidth="1"/>
    <col min="9984" max="9984" width="15.5546875" style="12" customWidth="1"/>
    <col min="9985" max="9986" width="9.109375" style="12"/>
    <col min="9987" max="9987" width="23.5546875" style="12" customWidth="1"/>
    <col min="9988" max="9992" width="9.109375" style="12"/>
    <col min="9993" max="9996" width="0" style="12" hidden="1" customWidth="1"/>
    <col min="9997" max="9997" width="16.88671875" style="12" bestFit="1" customWidth="1"/>
    <col min="9998" max="10000" width="16.88671875" style="12" customWidth="1"/>
    <col min="10001" max="10002" width="16.88671875" style="12" bestFit="1" customWidth="1"/>
    <col min="10003" max="10235" width="9.109375" style="12"/>
    <col min="10236" max="10237" width="0" style="12" hidden="1" customWidth="1"/>
    <col min="10238" max="10238" width="9.109375" style="12"/>
    <col min="10239" max="10239" width="3.6640625" style="12" customWidth="1"/>
    <col min="10240" max="10240" width="15.5546875" style="12" customWidth="1"/>
    <col min="10241" max="10242" width="9.109375" style="12"/>
    <col min="10243" max="10243" width="23.5546875" style="12" customWidth="1"/>
    <col min="10244" max="10248" width="9.109375" style="12"/>
    <col min="10249" max="10252" width="0" style="12" hidden="1" customWidth="1"/>
    <col min="10253" max="10253" width="16.88671875" style="12" bestFit="1" customWidth="1"/>
    <col min="10254" max="10256" width="16.88671875" style="12" customWidth="1"/>
    <col min="10257" max="10258" width="16.88671875" style="12" bestFit="1" customWidth="1"/>
    <col min="10259" max="10491" width="9.109375" style="12"/>
    <col min="10492" max="10493" width="0" style="12" hidden="1" customWidth="1"/>
    <col min="10494" max="10494" width="9.109375" style="12"/>
    <col min="10495" max="10495" width="3.6640625" style="12" customWidth="1"/>
    <col min="10496" max="10496" width="15.5546875" style="12" customWidth="1"/>
    <col min="10497" max="10498" width="9.109375" style="12"/>
    <col min="10499" max="10499" width="23.5546875" style="12" customWidth="1"/>
    <col min="10500" max="10504" width="9.109375" style="12"/>
    <col min="10505" max="10508" width="0" style="12" hidden="1" customWidth="1"/>
    <col min="10509" max="10509" width="16.88671875" style="12" bestFit="1" customWidth="1"/>
    <col min="10510" max="10512" width="16.88671875" style="12" customWidth="1"/>
    <col min="10513" max="10514" width="16.88671875" style="12" bestFit="1" customWidth="1"/>
    <col min="10515" max="10747" width="9.109375" style="12"/>
    <col min="10748" max="10749" width="0" style="12" hidden="1" customWidth="1"/>
    <col min="10750" max="10750" width="9.109375" style="12"/>
    <col min="10751" max="10751" width="3.6640625" style="12" customWidth="1"/>
    <col min="10752" max="10752" width="15.5546875" style="12" customWidth="1"/>
    <col min="10753" max="10754" width="9.109375" style="12"/>
    <col min="10755" max="10755" width="23.5546875" style="12" customWidth="1"/>
    <col min="10756" max="10760" width="9.109375" style="12"/>
    <col min="10761" max="10764" width="0" style="12" hidden="1" customWidth="1"/>
    <col min="10765" max="10765" width="16.88671875" style="12" bestFit="1" customWidth="1"/>
    <col min="10766" max="10768" width="16.88671875" style="12" customWidth="1"/>
    <col min="10769" max="10770" width="16.88671875" style="12" bestFit="1" customWidth="1"/>
    <col min="10771" max="11003" width="9.109375" style="12"/>
    <col min="11004" max="11005" width="0" style="12" hidden="1" customWidth="1"/>
    <col min="11006" max="11006" width="9.109375" style="12"/>
    <col min="11007" max="11007" width="3.6640625" style="12" customWidth="1"/>
    <col min="11008" max="11008" width="15.5546875" style="12" customWidth="1"/>
    <col min="11009" max="11010" width="9.109375" style="12"/>
    <col min="11011" max="11011" width="23.5546875" style="12" customWidth="1"/>
    <col min="11012" max="11016" width="9.109375" style="12"/>
    <col min="11017" max="11020" width="0" style="12" hidden="1" customWidth="1"/>
    <col min="11021" max="11021" width="16.88671875" style="12" bestFit="1" customWidth="1"/>
    <col min="11022" max="11024" width="16.88671875" style="12" customWidth="1"/>
    <col min="11025" max="11026" width="16.88671875" style="12" bestFit="1" customWidth="1"/>
    <col min="11027" max="11259" width="9.109375" style="12"/>
    <col min="11260" max="11261" width="0" style="12" hidden="1" customWidth="1"/>
    <col min="11262" max="11262" width="9.109375" style="12"/>
    <col min="11263" max="11263" width="3.6640625" style="12" customWidth="1"/>
    <col min="11264" max="11264" width="15.5546875" style="12" customWidth="1"/>
    <col min="11265" max="11266" width="9.109375" style="12"/>
    <col min="11267" max="11267" width="23.5546875" style="12" customWidth="1"/>
    <col min="11268" max="11272" width="9.109375" style="12"/>
    <col min="11273" max="11276" width="0" style="12" hidden="1" customWidth="1"/>
    <col min="11277" max="11277" width="16.88671875" style="12" bestFit="1" customWidth="1"/>
    <col min="11278" max="11280" width="16.88671875" style="12" customWidth="1"/>
    <col min="11281" max="11282" width="16.88671875" style="12" bestFit="1" customWidth="1"/>
    <col min="11283" max="11515" width="9.109375" style="12"/>
    <col min="11516" max="11517" width="0" style="12" hidden="1" customWidth="1"/>
    <col min="11518" max="11518" width="9.109375" style="12"/>
    <col min="11519" max="11519" width="3.6640625" style="12" customWidth="1"/>
    <col min="11520" max="11520" width="15.5546875" style="12" customWidth="1"/>
    <col min="11521" max="11522" width="9.109375" style="12"/>
    <col min="11523" max="11523" width="23.5546875" style="12" customWidth="1"/>
    <col min="11524" max="11528" width="9.109375" style="12"/>
    <col min="11529" max="11532" width="0" style="12" hidden="1" customWidth="1"/>
    <col min="11533" max="11533" width="16.88671875" style="12" bestFit="1" customWidth="1"/>
    <col min="11534" max="11536" width="16.88671875" style="12" customWidth="1"/>
    <col min="11537" max="11538" width="16.88671875" style="12" bestFit="1" customWidth="1"/>
    <col min="11539" max="11771" width="9.109375" style="12"/>
    <col min="11772" max="11773" width="0" style="12" hidden="1" customWidth="1"/>
    <col min="11774" max="11774" width="9.109375" style="12"/>
    <col min="11775" max="11775" width="3.6640625" style="12" customWidth="1"/>
    <col min="11776" max="11776" width="15.5546875" style="12" customWidth="1"/>
    <col min="11777" max="11778" width="9.109375" style="12"/>
    <col min="11779" max="11779" width="23.5546875" style="12" customWidth="1"/>
    <col min="11780" max="11784" width="9.109375" style="12"/>
    <col min="11785" max="11788" width="0" style="12" hidden="1" customWidth="1"/>
    <col min="11789" max="11789" width="16.88671875" style="12" bestFit="1" customWidth="1"/>
    <col min="11790" max="11792" width="16.88671875" style="12" customWidth="1"/>
    <col min="11793" max="11794" width="16.88671875" style="12" bestFit="1" customWidth="1"/>
    <col min="11795" max="12027" width="9.109375" style="12"/>
    <col min="12028" max="12029" width="0" style="12" hidden="1" customWidth="1"/>
    <col min="12030" max="12030" width="9.109375" style="12"/>
    <col min="12031" max="12031" width="3.6640625" style="12" customWidth="1"/>
    <col min="12032" max="12032" width="15.5546875" style="12" customWidth="1"/>
    <col min="12033" max="12034" width="9.109375" style="12"/>
    <col min="12035" max="12035" width="23.5546875" style="12" customWidth="1"/>
    <col min="12036" max="12040" width="9.109375" style="12"/>
    <col min="12041" max="12044" width="0" style="12" hidden="1" customWidth="1"/>
    <col min="12045" max="12045" width="16.88671875" style="12" bestFit="1" customWidth="1"/>
    <col min="12046" max="12048" width="16.88671875" style="12" customWidth="1"/>
    <col min="12049" max="12050" width="16.88671875" style="12" bestFit="1" customWidth="1"/>
    <col min="12051" max="12283" width="9.109375" style="12"/>
    <col min="12284" max="12285" width="0" style="12" hidden="1" customWidth="1"/>
    <col min="12286" max="12286" width="9.109375" style="12"/>
    <col min="12287" max="12287" width="3.6640625" style="12" customWidth="1"/>
    <col min="12288" max="12288" width="15.5546875" style="12" customWidth="1"/>
    <col min="12289" max="12290" width="9.109375" style="12"/>
    <col min="12291" max="12291" width="23.5546875" style="12" customWidth="1"/>
    <col min="12292" max="12296" width="9.109375" style="12"/>
    <col min="12297" max="12300" width="0" style="12" hidden="1" customWidth="1"/>
    <col min="12301" max="12301" width="16.88671875" style="12" bestFit="1" customWidth="1"/>
    <col min="12302" max="12304" width="16.88671875" style="12" customWidth="1"/>
    <col min="12305" max="12306" width="16.88671875" style="12" bestFit="1" customWidth="1"/>
    <col min="12307" max="12539" width="9.109375" style="12"/>
    <col min="12540" max="12541" width="0" style="12" hidden="1" customWidth="1"/>
    <col min="12542" max="12542" width="9.109375" style="12"/>
    <col min="12543" max="12543" width="3.6640625" style="12" customWidth="1"/>
    <col min="12544" max="12544" width="15.5546875" style="12" customWidth="1"/>
    <col min="12545" max="12546" width="9.109375" style="12"/>
    <col min="12547" max="12547" width="23.5546875" style="12" customWidth="1"/>
    <col min="12548" max="12552" width="9.109375" style="12"/>
    <col min="12553" max="12556" width="0" style="12" hidden="1" customWidth="1"/>
    <col min="12557" max="12557" width="16.88671875" style="12" bestFit="1" customWidth="1"/>
    <col min="12558" max="12560" width="16.88671875" style="12" customWidth="1"/>
    <col min="12561" max="12562" width="16.88671875" style="12" bestFit="1" customWidth="1"/>
    <col min="12563" max="12795" width="9.109375" style="12"/>
    <col min="12796" max="12797" width="0" style="12" hidden="1" customWidth="1"/>
    <col min="12798" max="12798" width="9.109375" style="12"/>
    <col min="12799" max="12799" width="3.6640625" style="12" customWidth="1"/>
    <col min="12800" max="12800" width="15.5546875" style="12" customWidth="1"/>
    <col min="12801" max="12802" width="9.109375" style="12"/>
    <col min="12803" max="12803" width="23.5546875" style="12" customWidth="1"/>
    <col min="12804" max="12808" width="9.109375" style="12"/>
    <col min="12809" max="12812" width="0" style="12" hidden="1" customWidth="1"/>
    <col min="12813" max="12813" width="16.88671875" style="12" bestFit="1" customWidth="1"/>
    <col min="12814" max="12816" width="16.88671875" style="12" customWidth="1"/>
    <col min="12817" max="12818" width="16.88671875" style="12" bestFit="1" customWidth="1"/>
    <col min="12819" max="13051" width="9.109375" style="12"/>
    <col min="13052" max="13053" width="0" style="12" hidden="1" customWidth="1"/>
    <col min="13054" max="13054" width="9.109375" style="12"/>
    <col min="13055" max="13055" width="3.6640625" style="12" customWidth="1"/>
    <col min="13056" max="13056" width="15.5546875" style="12" customWidth="1"/>
    <col min="13057" max="13058" width="9.109375" style="12"/>
    <col min="13059" max="13059" width="23.5546875" style="12" customWidth="1"/>
    <col min="13060" max="13064" width="9.109375" style="12"/>
    <col min="13065" max="13068" width="0" style="12" hidden="1" customWidth="1"/>
    <col min="13069" max="13069" width="16.88671875" style="12" bestFit="1" customWidth="1"/>
    <col min="13070" max="13072" width="16.88671875" style="12" customWidth="1"/>
    <col min="13073" max="13074" width="16.88671875" style="12" bestFit="1" customWidth="1"/>
    <col min="13075" max="13307" width="9.109375" style="12"/>
    <col min="13308" max="13309" width="0" style="12" hidden="1" customWidth="1"/>
    <col min="13310" max="13310" width="9.109375" style="12"/>
    <col min="13311" max="13311" width="3.6640625" style="12" customWidth="1"/>
    <col min="13312" max="13312" width="15.5546875" style="12" customWidth="1"/>
    <col min="13313" max="13314" width="9.109375" style="12"/>
    <col min="13315" max="13315" width="23.5546875" style="12" customWidth="1"/>
    <col min="13316" max="13320" width="9.109375" style="12"/>
    <col min="13321" max="13324" width="0" style="12" hidden="1" customWidth="1"/>
    <col min="13325" max="13325" width="16.88671875" style="12" bestFit="1" customWidth="1"/>
    <col min="13326" max="13328" width="16.88671875" style="12" customWidth="1"/>
    <col min="13329" max="13330" width="16.88671875" style="12" bestFit="1" customWidth="1"/>
    <col min="13331" max="13563" width="9.109375" style="12"/>
    <col min="13564" max="13565" width="0" style="12" hidden="1" customWidth="1"/>
    <col min="13566" max="13566" width="9.109375" style="12"/>
    <col min="13567" max="13567" width="3.6640625" style="12" customWidth="1"/>
    <col min="13568" max="13568" width="15.5546875" style="12" customWidth="1"/>
    <col min="13569" max="13570" width="9.109375" style="12"/>
    <col min="13571" max="13571" width="23.5546875" style="12" customWidth="1"/>
    <col min="13572" max="13576" width="9.109375" style="12"/>
    <col min="13577" max="13580" width="0" style="12" hidden="1" customWidth="1"/>
    <col min="13581" max="13581" width="16.88671875" style="12" bestFit="1" customWidth="1"/>
    <col min="13582" max="13584" width="16.88671875" style="12" customWidth="1"/>
    <col min="13585" max="13586" width="16.88671875" style="12" bestFit="1" customWidth="1"/>
    <col min="13587" max="13819" width="9.109375" style="12"/>
    <col min="13820" max="13821" width="0" style="12" hidden="1" customWidth="1"/>
    <col min="13822" max="13822" width="9.109375" style="12"/>
    <col min="13823" max="13823" width="3.6640625" style="12" customWidth="1"/>
    <col min="13824" max="13824" width="15.5546875" style="12" customWidth="1"/>
    <col min="13825" max="13826" width="9.109375" style="12"/>
    <col min="13827" max="13827" width="23.5546875" style="12" customWidth="1"/>
    <col min="13828" max="13832" width="9.109375" style="12"/>
    <col min="13833" max="13836" width="0" style="12" hidden="1" customWidth="1"/>
    <col min="13837" max="13837" width="16.88671875" style="12" bestFit="1" customWidth="1"/>
    <col min="13838" max="13840" width="16.88671875" style="12" customWidth="1"/>
    <col min="13841" max="13842" width="16.88671875" style="12" bestFit="1" customWidth="1"/>
    <col min="13843" max="14075" width="9.109375" style="12"/>
    <col min="14076" max="14077" width="0" style="12" hidden="1" customWidth="1"/>
    <col min="14078" max="14078" width="9.109375" style="12"/>
    <col min="14079" max="14079" width="3.6640625" style="12" customWidth="1"/>
    <col min="14080" max="14080" width="15.5546875" style="12" customWidth="1"/>
    <col min="14081" max="14082" width="9.109375" style="12"/>
    <col min="14083" max="14083" width="23.5546875" style="12" customWidth="1"/>
    <col min="14084" max="14088" width="9.109375" style="12"/>
    <col min="14089" max="14092" width="0" style="12" hidden="1" customWidth="1"/>
    <col min="14093" max="14093" width="16.88671875" style="12" bestFit="1" customWidth="1"/>
    <col min="14094" max="14096" width="16.88671875" style="12" customWidth="1"/>
    <col min="14097" max="14098" width="16.88671875" style="12" bestFit="1" customWidth="1"/>
    <col min="14099" max="14331" width="9.109375" style="12"/>
    <col min="14332" max="14333" width="0" style="12" hidden="1" customWidth="1"/>
    <col min="14334" max="14334" width="9.109375" style="12"/>
    <col min="14335" max="14335" width="3.6640625" style="12" customWidth="1"/>
    <col min="14336" max="14336" width="15.5546875" style="12" customWidth="1"/>
    <col min="14337" max="14338" width="9.109375" style="12"/>
    <col min="14339" max="14339" width="23.5546875" style="12" customWidth="1"/>
    <col min="14340" max="14344" width="9.109375" style="12"/>
    <col min="14345" max="14348" width="0" style="12" hidden="1" customWidth="1"/>
    <col min="14349" max="14349" width="16.88671875" style="12" bestFit="1" customWidth="1"/>
    <col min="14350" max="14352" width="16.88671875" style="12" customWidth="1"/>
    <col min="14353" max="14354" width="16.88671875" style="12" bestFit="1" customWidth="1"/>
    <col min="14355" max="14587" width="9.109375" style="12"/>
    <col min="14588" max="14589" width="0" style="12" hidden="1" customWidth="1"/>
    <col min="14590" max="14590" width="9.109375" style="12"/>
    <col min="14591" max="14591" width="3.6640625" style="12" customWidth="1"/>
    <col min="14592" max="14592" width="15.5546875" style="12" customWidth="1"/>
    <col min="14593" max="14594" width="9.109375" style="12"/>
    <col min="14595" max="14595" width="23.5546875" style="12" customWidth="1"/>
    <col min="14596" max="14600" width="9.109375" style="12"/>
    <col min="14601" max="14604" width="0" style="12" hidden="1" customWidth="1"/>
    <col min="14605" max="14605" width="16.88671875" style="12" bestFit="1" customWidth="1"/>
    <col min="14606" max="14608" width="16.88671875" style="12" customWidth="1"/>
    <col min="14609" max="14610" width="16.88671875" style="12" bestFit="1" customWidth="1"/>
    <col min="14611" max="14843" width="9.109375" style="12"/>
    <col min="14844" max="14845" width="0" style="12" hidden="1" customWidth="1"/>
    <col min="14846" max="14846" width="9.109375" style="12"/>
    <col min="14847" max="14847" width="3.6640625" style="12" customWidth="1"/>
    <col min="14848" max="14848" width="15.5546875" style="12" customWidth="1"/>
    <col min="14849" max="14850" width="9.109375" style="12"/>
    <col min="14851" max="14851" width="23.5546875" style="12" customWidth="1"/>
    <col min="14852" max="14856" width="9.109375" style="12"/>
    <col min="14857" max="14860" width="0" style="12" hidden="1" customWidth="1"/>
    <col min="14861" max="14861" width="16.88671875" style="12" bestFit="1" customWidth="1"/>
    <col min="14862" max="14864" width="16.88671875" style="12" customWidth="1"/>
    <col min="14865" max="14866" width="16.88671875" style="12" bestFit="1" customWidth="1"/>
    <col min="14867" max="15099" width="9.109375" style="12"/>
    <col min="15100" max="15101" width="0" style="12" hidden="1" customWidth="1"/>
    <col min="15102" max="15102" width="9.109375" style="12"/>
    <col min="15103" max="15103" width="3.6640625" style="12" customWidth="1"/>
    <col min="15104" max="15104" width="15.5546875" style="12" customWidth="1"/>
    <col min="15105" max="15106" width="9.109375" style="12"/>
    <col min="15107" max="15107" width="23.5546875" style="12" customWidth="1"/>
    <col min="15108" max="15112" width="9.109375" style="12"/>
    <col min="15113" max="15116" width="0" style="12" hidden="1" customWidth="1"/>
    <col min="15117" max="15117" width="16.88671875" style="12" bestFit="1" customWidth="1"/>
    <col min="15118" max="15120" width="16.88671875" style="12" customWidth="1"/>
    <col min="15121" max="15122" width="16.88671875" style="12" bestFit="1" customWidth="1"/>
    <col min="15123" max="15355" width="9.109375" style="12"/>
    <col min="15356" max="15357" width="0" style="12" hidden="1" customWidth="1"/>
    <col min="15358" max="15358" width="9.109375" style="12"/>
    <col min="15359" max="15359" width="3.6640625" style="12" customWidth="1"/>
    <col min="15360" max="15360" width="15.5546875" style="12" customWidth="1"/>
    <col min="15361" max="15362" width="9.109375" style="12"/>
    <col min="15363" max="15363" width="23.5546875" style="12" customWidth="1"/>
    <col min="15364" max="15368" width="9.109375" style="12"/>
    <col min="15369" max="15372" width="0" style="12" hidden="1" customWidth="1"/>
    <col min="15373" max="15373" width="16.88671875" style="12" bestFit="1" customWidth="1"/>
    <col min="15374" max="15376" width="16.88671875" style="12" customWidth="1"/>
    <col min="15377" max="15378" width="16.88671875" style="12" bestFit="1" customWidth="1"/>
    <col min="15379" max="15611" width="9.109375" style="12"/>
    <col min="15612" max="15613" width="0" style="12" hidden="1" customWidth="1"/>
    <col min="15614" max="15614" width="9.109375" style="12"/>
    <col min="15615" max="15615" width="3.6640625" style="12" customWidth="1"/>
    <col min="15616" max="15616" width="15.5546875" style="12" customWidth="1"/>
    <col min="15617" max="15618" width="9.109375" style="12"/>
    <col min="15619" max="15619" width="23.5546875" style="12" customWidth="1"/>
    <col min="15620" max="15624" width="9.109375" style="12"/>
    <col min="15625" max="15628" width="0" style="12" hidden="1" customWidth="1"/>
    <col min="15629" max="15629" width="16.88671875" style="12" bestFit="1" customWidth="1"/>
    <col min="15630" max="15632" width="16.88671875" style="12" customWidth="1"/>
    <col min="15633" max="15634" width="16.88671875" style="12" bestFit="1" customWidth="1"/>
    <col min="15635" max="15867" width="9.109375" style="12"/>
    <col min="15868" max="15869" width="0" style="12" hidden="1" customWidth="1"/>
    <col min="15870" max="15870" width="9.109375" style="12"/>
    <col min="15871" max="15871" width="3.6640625" style="12" customWidth="1"/>
    <col min="15872" max="15872" width="15.5546875" style="12" customWidth="1"/>
    <col min="15873" max="15874" width="9.109375" style="12"/>
    <col min="15875" max="15875" width="23.5546875" style="12" customWidth="1"/>
    <col min="15876" max="15880" width="9.109375" style="12"/>
    <col min="15881" max="15884" width="0" style="12" hidden="1" customWidth="1"/>
    <col min="15885" max="15885" width="16.88671875" style="12" bestFit="1" customWidth="1"/>
    <col min="15886" max="15888" width="16.88671875" style="12" customWidth="1"/>
    <col min="15889" max="15890" width="16.88671875" style="12" bestFit="1" customWidth="1"/>
    <col min="15891" max="16123" width="9.109375" style="12"/>
    <col min="16124" max="16125" width="0" style="12" hidden="1" customWidth="1"/>
    <col min="16126" max="16126" width="9.109375" style="12"/>
    <col min="16127" max="16127" width="3.6640625" style="12" customWidth="1"/>
    <col min="16128" max="16128" width="15.5546875" style="12" customWidth="1"/>
    <col min="16129" max="16130" width="9.109375" style="12"/>
    <col min="16131" max="16131" width="23.5546875" style="12" customWidth="1"/>
    <col min="16132" max="16136" width="9.109375" style="12"/>
    <col min="16137" max="16140" width="0" style="12" hidden="1" customWidth="1"/>
    <col min="16141" max="16141" width="16.88671875" style="12" bestFit="1" customWidth="1"/>
    <col min="16142" max="16144" width="16.88671875" style="12" customWidth="1"/>
    <col min="16145" max="16146" width="16.88671875" style="12" bestFit="1" customWidth="1"/>
    <col min="16147" max="16379" width="9.109375" style="12"/>
    <col min="16380" max="16384" width="9.109375" style="12" customWidth="1"/>
  </cols>
  <sheetData>
    <row r="1" spans="2:18" ht="30" customHeight="1">
      <c r="B1" s="3"/>
      <c r="C1" s="102" t="s">
        <v>0</v>
      </c>
      <c r="D1" s="102"/>
      <c r="E1" s="44" t="s">
        <v>1</v>
      </c>
      <c r="F1" s="102" t="s">
        <v>2</v>
      </c>
      <c r="G1" s="102"/>
      <c r="H1" s="102"/>
      <c r="I1" s="44" t="s">
        <v>3</v>
      </c>
      <c r="J1" s="102" t="s">
        <v>4</v>
      </c>
      <c r="K1" s="102"/>
      <c r="L1" s="44" t="s">
        <v>5</v>
      </c>
      <c r="M1" s="44" t="s">
        <v>6</v>
      </c>
      <c r="N1" s="102" t="s">
        <v>7</v>
      </c>
      <c r="O1" s="102"/>
      <c r="P1" s="102"/>
      <c r="Q1" s="44" t="s">
        <v>8</v>
      </c>
      <c r="R1" s="44" t="s">
        <v>1575</v>
      </c>
    </row>
    <row r="2" spans="2:18" s="46" customFormat="1" ht="20.100000000000001" customHeight="1">
      <c r="B2" s="11"/>
      <c r="C2" s="96">
        <v>2019</v>
      </c>
      <c r="D2" s="96"/>
      <c r="E2" s="47" t="s">
        <v>10</v>
      </c>
      <c r="F2" s="97" t="s">
        <v>11</v>
      </c>
      <c r="G2" s="97"/>
      <c r="H2" s="97"/>
      <c r="I2" s="47" t="s">
        <v>12</v>
      </c>
      <c r="J2" s="97" t="s">
        <v>13</v>
      </c>
      <c r="K2" s="97"/>
      <c r="L2" s="45" t="s">
        <v>14</v>
      </c>
      <c r="M2" s="45">
        <v>0</v>
      </c>
      <c r="N2" s="96" t="s">
        <v>15</v>
      </c>
      <c r="O2" s="96"/>
      <c r="P2" s="96"/>
      <c r="Q2" s="45" t="s">
        <v>14</v>
      </c>
      <c r="R2" s="13"/>
    </row>
    <row r="3" spans="2:18" s="52" customFormat="1" ht="20.100000000000001" customHeight="1">
      <c r="B3" s="10"/>
      <c r="C3" s="98">
        <v>2019</v>
      </c>
      <c r="D3" s="98"/>
      <c r="E3" s="53" t="s">
        <v>1568</v>
      </c>
      <c r="F3" s="99" t="s">
        <v>1567</v>
      </c>
      <c r="G3" s="99"/>
      <c r="H3" s="99"/>
      <c r="I3" s="53" t="s">
        <v>446</v>
      </c>
      <c r="J3" s="99" t="s">
        <v>13</v>
      </c>
      <c r="K3" s="99"/>
      <c r="L3" s="51" t="s">
        <v>14</v>
      </c>
      <c r="M3" s="51">
        <v>1</v>
      </c>
      <c r="N3" s="98" t="s">
        <v>15</v>
      </c>
      <c r="O3" s="98"/>
      <c r="P3" s="98"/>
      <c r="Q3" s="51" t="s">
        <v>14</v>
      </c>
      <c r="R3" s="14">
        <f>R4+R25+R130+R140+R318+R387+R503+R517+R537</f>
        <v>54133864.019999996</v>
      </c>
    </row>
    <row r="4" spans="2:18" s="16" customFormat="1" ht="30" customHeight="1">
      <c r="B4" s="5"/>
      <c r="C4" s="98">
        <v>2019</v>
      </c>
      <c r="D4" s="98"/>
      <c r="E4" s="53" t="s">
        <v>1566</v>
      </c>
      <c r="F4" s="99" t="s">
        <v>1565</v>
      </c>
      <c r="G4" s="99"/>
      <c r="H4" s="99"/>
      <c r="I4" s="53" t="s">
        <v>446</v>
      </c>
      <c r="J4" s="99" t="s">
        <v>13</v>
      </c>
      <c r="K4" s="99"/>
      <c r="L4" s="51" t="s">
        <v>14</v>
      </c>
      <c r="M4" s="51">
        <v>2</v>
      </c>
      <c r="N4" s="98" t="s">
        <v>15</v>
      </c>
      <c r="O4" s="98"/>
      <c r="P4" s="98"/>
      <c r="Q4" s="51" t="s">
        <v>14</v>
      </c>
      <c r="R4" s="15">
        <f>R5+R10+R17+R23</f>
        <v>311146.07999999996</v>
      </c>
    </row>
    <row r="5" spans="2:18" s="18" customFormat="1" ht="30" customHeight="1">
      <c r="B5" s="4"/>
      <c r="C5" s="94">
        <v>2019</v>
      </c>
      <c r="D5" s="94"/>
      <c r="E5" s="1" t="s">
        <v>1564</v>
      </c>
      <c r="F5" s="95" t="s">
        <v>1563</v>
      </c>
      <c r="G5" s="95"/>
      <c r="H5" s="95"/>
      <c r="I5" s="1" t="s">
        <v>446</v>
      </c>
      <c r="J5" s="95" t="s">
        <v>13</v>
      </c>
      <c r="K5" s="95"/>
      <c r="L5" s="48" t="s">
        <v>14</v>
      </c>
      <c r="M5" s="48">
        <v>3</v>
      </c>
      <c r="N5" s="94" t="s">
        <v>15</v>
      </c>
      <c r="O5" s="94"/>
      <c r="P5" s="94"/>
      <c r="Q5" s="48" t="s">
        <v>14</v>
      </c>
      <c r="R5" s="17">
        <f>R6+R7</f>
        <v>66600</v>
      </c>
    </row>
    <row r="6" spans="2:18" ht="30" customHeight="1">
      <c r="B6" s="9"/>
      <c r="C6" s="96">
        <v>2019</v>
      </c>
      <c r="D6" s="96"/>
      <c r="E6" s="47" t="s">
        <v>1562</v>
      </c>
      <c r="F6" s="97" t="s">
        <v>1561</v>
      </c>
      <c r="G6" s="97"/>
      <c r="H6" s="97"/>
      <c r="I6" s="47" t="s">
        <v>446</v>
      </c>
      <c r="J6" s="97" t="s">
        <v>13</v>
      </c>
      <c r="K6" s="97"/>
      <c r="L6" s="45" t="s">
        <v>25</v>
      </c>
      <c r="M6" s="45">
        <v>4</v>
      </c>
      <c r="N6" s="96" t="s">
        <v>15</v>
      </c>
      <c r="O6" s="96"/>
      <c r="P6" s="96"/>
      <c r="Q6" s="45" t="s">
        <v>14</v>
      </c>
      <c r="R6" s="19">
        <f>27000+36600</f>
        <v>63600</v>
      </c>
    </row>
    <row r="7" spans="2:18" ht="30" customHeight="1">
      <c r="B7" s="3"/>
      <c r="C7" s="96">
        <v>2019</v>
      </c>
      <c r="D7" s="96"/>
      <c r="E7" s="47" t="s">
        <v>1560</v>
      </c>
      <c r="F7" s="97" t="s">
        <v>1559</v>
      </c>
      <c r="G7" s="97"/>
      <c r="H7" s="97"/>
      <c r="I7" s="47" t="s">
        <v>446</v>
      </c>
      <c r="J7" s="97" t="s">
        <v>13</v>
      </c>
      <c r="K7" s="97"/>
      <c r="L7" s="45" t="s">
        <v>25</v>
      </c>
      <c r="M7" s="45">
        <v>4</v>
      </c>
      <c r="N7" s="96" t="s">
        <v>15</v>
      </c>
      <c r="O7" s="96"/>
      <c r="P7" s="96"/>
      <c r="Q7" s="45" t="s">
        <v>14</v>
      </c>
      <c r="R7" s="19">
        <v>3000</v>
      </c>
    </row>
    <row r="8" spans="2:18" s="18" customFormat="1" ht="30" customHeight="1">
      <c r="B8" s="4"/>
      <c r="C8" s="94">
        <v>2019</v>
      </c>
      <c r="D8" s="94"/>
      <c r="E8" s="1" t="s">
        <v>1558</v>
      </c>
      <c r="F8" s="95" t="s">
        <v>1557</v>
      </c>
      <c r="G8" s="95"/>
      <c r="H8" s="95"/>
      <c r="I8" s="1" t="s">
        <v>446</v>
      </c>
      <c r="J8" s="95" t="s">
        <v>13</v>
      </c>
      <c r="K8" s="95"/>
      <c r="L8" s="48" t="s">
        <v>14</v>
      </c>
      <c r="M8" s="48">
        <v>3</v>
      </c>
      <c r="N8" s="94" t="s">
        <v>15</v>
      </c>
      <c r="O8" s="94"/>
      <c r="P8" s="94"/>
      <c r="Q8" s="48" t="s">
        <v>14</v>
      </c>
      <c r="R8" s="17">
        <v>0</v>
      </c>
    </row>
    <row r="9" spans="2:18" ht="30" customHeight="1">
      <c r="B9" s="3"/>
      <c r="C9" s="96">
        <v>2019</v>
      </c>
      <c r="D9" s="96"/>
      <c r="E9" s="47" t="s">
        <v>1556</v>
      </c>
      <c r="F9" s="97" t="s">
        <v>1555</v>
      </c>
      <c r="G9" s="97"/>
      <c r="H9" s="97"/>
      <c r="I9" s="47" t="s">
        <v>446</v>
      </c>
      <c r="J9" s="97" t="s">
        <v>13</v>
      </c>
      <c r="K9" s="97"/>
      <c r="L9" s="45" t="s">
        <v>25</v>
      </c>
      <c r="M9" s="45">
        <v>4</v>
      </c>
      <c r="N9" s="96" t="s">
        <v>15</v>
      </c>
      <c r="O9" s="96"/>
      <c r="P9" s="96"/>
      <c r="Q9" s="45" t="s">
        <v>14</v>
      </c>
      <c r="R9" s="19">
        <v>0</v>
      </c>
    </row>
    <row r="10" spans="2:18" s="18" customFormat="1" ht="30" customHeight="1">
      <c r="B10" s="4"/>
      <c r="C10" s="94">
        <v>2019</v>
      </c>
      <c r="D10" s="94"/>
      <c r="E10" s="1" t="s">
        <v>1554</v>
      </c>
      <c r="F10" s="95" t="s">
        <v>1553</v>
      </c>
      <c r="G10" s="95"/>
      <c r="H10" s="95"/>
      <c r="I10" s="1" t="s">
        <v>446</v>
      </c>
      <c r="J10" s="95" t="s">
        <v>13</v>
      </c>
      <c r="K10" s="95"/>
      <c r="L10" s="48" t="s">
        <v>14</v>
      </c>
      <c r="M10" s="48">
        <v>3</v>
      </c>
      <c r="N10" s="94" t="s">
        <v>15</v>
      </c>
      <c r="O10" s="94"/>
      <c r="P10" s="94"/>
      <c r="Q10" s="48" t="s">
        <v>14</v>
      </c>
      <c r="R10" s="17">
        <f>R11</f>
        <v>235546.08</v>
      </c>
    </row>
    <row r="11" spans="2:18" ht="30" customHeight="1">
      <c r="C11" s="96">
        <v>2019</v>
      </c>
      <c r="D11" s="96"/>
      <c r="E11" s="47" t="s">
        <v>1552</v>
      </c>
      <c r="F11" s="97" t="s">
        <v>1551</v>
      </c>
      <c r="G11" s="97"/>
      <c r="H11" s="97"/>
      <c r="I11" s="47" t="s">
        <v>446</v>
      </c>
      <c r="J11" s="97" t="s">
        <v>13</v>
      </c>
      <c r="K11" s="97"/>
      <c r="L11" s="45" t="s">
        <v>14</v>
      </c>
      <c r="M11" s="45">
        <v>4</v>
      </c>
      <c r="N11" s="96" t="s">
        <v>15</v>
      </c>
      <c r="O11" s="96"/>
      <c r="P11" s="96"/>
      <c r="Q11" s="45" t="s">
        <v>14</v>
      </c>
      <c r="R11" s="19">
        <f>5846.08+229700</f>
        <v>235546.08</v>
      </c>
    </row>
    <row r="12" spans="2:18" ht="30" customHeight="1">
      <c r="B12" s="6"/>
      <c r="C12" s="96">
        <v>2019</v>
      </c>
      <c r="D12" s="96"/>
      <c r="E12" s="47" t="s">
        <v>1550</v>
      </c>
      <c r="F12" s="97" t="s">
        <v>1549</v>
      </c>
      <c r="G12" s="97"/>
      <c r="H12" s="97"/>
      <c r="I12" s="47" t="s">
        <v>446</v>
      </c>
      <c r="J12" s="97" t="s">
        <v>13</v>
      </c>
      <c r="K12" s="97"/>
      <c r="L12" s="45" t="s">
        <v>25</v>
      </c>
      <c r="M12" s="45">
        <v>5</v>
      </c>
      <c r="N12" s="96" t="s">
        <v>15</v>
      </c>
      <c r="O12" s="96"/>
      <c r="P12" s="96"/>
      <c r="Q12" s="45" t="s">
        <v>14</v>
      </c>
      <c r="R12" s="19">
        <v>0</v>
      </c>
    </row>
    <row r="13" spans="2:18" ht="30" customHeight="1">
      <c r="B13" s="6"/>
      <c r="C13" s="96">
        <v>2019</v>
      </c>
      <c r="D13" s="96"/>
      <c r="E13" s="47" t="s">
        <v>1548</v>
      </c>
      <c r="F13" s="97" t="s">
        <v>1547</v>
      </c>
      <c r="G13" s="97"/>
      <c r="H13" s="97"/>
      <c r="I13" s="47" t="s">
        <v>446</v>
      </c>
      <c r="J13" s="97" t="s">
        <v>13</v>
      </c>
      <c r="K13" s="97"/>
      <c r="L13" s="45" t="s">
        <v>25</v>
      </c>
      <c r="M13" s="45">
        <v>5</v>
      </c>
      <c r="N13" s="96" t="s">
        <v>15</v>
      </c>
      <c r="O13" s="96"/>
      <c r="P13" s="96"/>
      <c r="Q13" s="45" t="s">
        <v>14</v>
      </c>
      <c r="R13" s="19">
        <v>0</v>
      </c>
    </row>
    <row r="14" spans="2:18" ht="30" customHeight="1">
      <c r="B14" s="6"/>
      <c r="C14" s="96">
        <v>2019</v>
      </c>
      <c r="D14" s="96"/>
      <c r="E14" s="47" t="s">
        <v>1546</v>
      </c>
      <c r="F14" s="97" t="s">
        <v>1545</v>
      </c>
      <c r="G14" s="97"/>
      <c r="H14" s="97"/>
      <c r="I14" s="47" t="s">
        <v>446</v>
      </c>
      <c r="J14" s="97" t="s">
        <v>13</v>
      </c>
      <c r="K14" s="97"/>
      <c r="L14" s="45" t="s">
        <v>25</v>
      </c>
      <c r="M14" s="45">
        <v>5</v>
      </c>
      <c r="N14" s="96" t="s">
        <v>15</v>
      </c>
      <c r="O14" s="96"/>
      <c r="P14" s="96"/>
      <c r="Q14" s="45" t="s">
        <v>14</v>
      </c>
      <c r="R14" s="19">
        <v>0</v>
      </c>
    </row>
    <row r="15" spans="2:18" ht="30" customHeight="1">
      <c r="B15" s="6"/>
      <c r="C15" s="96">
        <v>2019</v>
      </c>
      <c r="D15" s="96"/>
      <c r="E15" s="47" t="s">
        <v>1544</v>
      </c>
      <c r="F15" s="97" t="s">
        <v>1543</v>
      </c>
      <c r="G15" s="97"/>
      <c r="H15" s="97"/>
      <c r="I15" s="47" t="s">
        <v>446</v>
      </c>
      <c r="J15" s="97" t="s">
        <v>13</v>
      </c>
      <c r="K15" s="97"/>
      <c r="L15" s="45" t="s">
        <v>25</v>
      </c>
      <c r="M15" s="45">
        <v>5</v>
      </c>
      <c r="N15" s="96" t="s">
        <v>15</v>
      </c>
      <c r="O15" s="96"/>
      <c r="P15" s="96"/>
      <c r="Q15" s="45" t="s">
        <v>14</v>
      </c>
      <c r="R15" s="19">
        <v>0</v>
      </c>
    </row>
    <row r="16" spans="2:18" ht="30" customHeight="1">
      <c r="B16" s="6"/>
      <c r="C16" s="96">
        <v>2019</v>
      </c>
      <c r="D16" s="96"/>
      <c r="E16" s="47" t="s">
        <v>1542</v>
      </c>
      <c r="F16" s="97" t="s">
        <v>1541</v>
      </c>
      <c r="G16" s="97"/>
      <c r="H16" s="97"/>
      <c r="I16" s="47" t="s">
        <v>446</v>
      </c>
      <c r="J16" s="97" t="s">
        <v>13</v>
      </c>
      <c r="K16" s="97"/>
      <c r="L16" s="45" t="s">
        <v>25</v>
      </c>
      <c r="M16" s="45">
        <v>5</v>
      </c>
      <c r="N16" s="96" t="s">
        <v>15</v>
      </c>
      <c r="O16" s="96"/>
      <c r="P16" s="96"/>
      <c r="Q16" s="45" t="s">
        <v>14</v>
      </c>
      <c r="R16" s="19">
        <v>0</v>
      </c>
    </row>
    <row r="17" spans="1:18" s="18" customFormat="1" ht="30" customHeight="1">
      <c r="B17" s="4"/>
      <c r="C17" s="94">
        <v>2019</v>
      </c>
      <c r="D17" s="94"/>
      <c r="E17" s="1" t="s">
        <v>1540</v>
      </c>
      <c r="F17" s="95" t="s">
        <v>1539</v>
      </c>
      <c r="G17" s="95"/>
      <c r="H17" s="95"/>
      <c r="I17" s="1" t="s">
        <v>446</v>
      </c>
      <c r="J17" s="95" t="s">
        <v>13</v>
      </c>
      <c r="K17" s="95"/>
      <c r="L17" s="48" t="s">
        <v>14</v>
      </c>
      <c r="M17" s="48">
        <v>3</v>
      </c>
      <c r="N17" s="94" t="s">
        <v>15</v>
      </c>
      <c r="O17" s="94"/>
      <c r="P17" s="94"/>
      <c r="Q17" s="48" t="s">
        <v>14</v>
      </c>
      <c r="R17" s="17">
        <v>8000</v>
      </c>
    </row>
    <row r="18" spans="1:18" ht="30" customHeight="1">
      <c r="B18" s="3"/>
      <c r="C18" s="96">
        <v>2019</v>
      </c>
      <c r="D18" s="96"/>
      <c r="E18" s="47" t="s">
        <v>1538</v>
      </c>
      <c r="F18" s="97" t="s">
        <v>1537</v>
      </c>
      <c r="G18" s="97"/>
      <c r="H18" s="97"/>
      <c r="I18" s="47" t="s">
        <v>446</v>
      </c>
      <c r="J18" s="97" t="s">
        <v>13</v>
      </c>
      <c r="K18" s="97"/>
      <c r="L18" s="45" t="s">
        <v>25</v>
      </c>
      <c r="M18" s="45">
        <v>4</v>
      </c>
      <c r="N18" s="96" t="s">
        <v>15</v>
      </c>
      <c r="O18" s="96"/>
      <c r="P18" s="96"/>
      <c r="Q18" s="45" t="s">
        <v>14</v>
      </c>
      <c r="R18" s="19">
        <v>5000</v>
      </c>
    </row>
    <row r="19" spans="1:18" ht="30" customHeight="1">
      <c r="B19" s="3"/>
      <c r="C19" s="96">
        <v>2019</v>
      </c>
      <c r="D19" s="96"/>
      <c r="E19" s="47" t="s">
        <v>1536</v>
      </c>
      <c r="F19" s="97" t="s">
        <v>1535</v>
      </c>
      <c r="G19" s="97"/>
      <c r="H19" s="97"/>
      <c r="I19" s="47" t="s">
        <v>446</v>
      </c>
      <c r="J19" s="97" t="s">
        <v>13</v>
      </c>
      <c r="K19" s="97"/>
      <c r="L19" s="45" t="s">
        <v>25</v>
      </c>
      <c r="M19" s="45">
        <v>4</v>
      </c>
      <c r="N19" s="96" t="s">
        <v>15</v>
      </c>
      <c r="O19" s="96"/>
      <c r="P19" s="96"/>
      <c r="Q19" s="45" t="s">
        <v>14</v>
      </c>
      <c r="R19" s="19">
        <v>3000</v>
      </c>
    </row>
    <row r="20" spans="1:18" s="18" customFormat="1" ht="30" customHeight="1">
      <c r="B20" s="4"/>
      <c r="C20" s="94">
        <v>2019</v>
      </c>
      <c r="D20" s="94"/>
      <c r="E20" s="1" t="s">
        <v>1534</v>
      </c>
      <c r="F20" s="95" t="s">
        <v>1533</v>
      </c>
      <c r="G20" s="95"/>
      <c r="H20" s="95"/>
      <c r="I20" s="1" t="s">
        <v>446</v>
      </c>
      <c r="J20" s="95" t="s">
        <v>13</v>
      </c>
      <c r="K20" s="95"/>
      <c r="L20" s="48" t="s">
        <v>14</v>
      </c>
      <c r="M20" s="48">
        <v>3</v>
      </c>
      <c r="N20" s="94" t="s">
        <v>15</v>
      </c>
      <c r="O20" s="94"/>
      <c r="P20" s="94"/>
      <c r="Q20" s="48" t="s">
        <v>14</v>
      </c>
      <c r="R20" s="17">
        <v>0</v>
      </c>
    </row>
    <row r="21" spans="1:18" ht="30" customHeight="1">
      <c r="B21" s="3"/>
      <c r="C21" s="96">
        <v>2019</v>
      </c>
      <c r="D21" s="96"/>
      <c r="E21" s="47" t="s">
        <v>1532</v>
      </c>
      <c r="F21" s="97" t="s">
        <v>1531</v>
      </c>
      <c r="G21" s="97"/>
      <c r="H21" s="97"/>
      <c r="I21" s="47" t="s">
        <v>446</v>
      </c>
      <c r="J21" s="97" t="s">
        <v>13</v>
      </c>
      <c r="K21" s="97"/>
      <c r="L21" s="45" t="s">
        <v>25</v>
      </c>
      <c r="M21" s="45">
        <v>4</v>
      </c>
      <c r="N21" s="96" t="s">
        <v>15</v>
      </c>
      <c r="O21" s="96"/>
      <c r="P21" s="96"/>
      <c r="Q21" s="45" t="s">
        <v>14</v>
      </c>
      <c r="R21" s="19">
        <v>0</v>
      </c>
    </row>
    <row r="22" spans="1:18" ht="30" customHeight="1">
      <c r="B22" s="3"/>
      <c r="C22" s="96">
        <v>2019</v>
      </c>
      <c r="D22" s="96"/>
      <c r="E22" s="47" t="s">
        <v>1530</v>
      </c>
      <c r="F22" s="97" t="s">
        <v>1529</v>
      </c>
      <c r="G22" s="97"/>
      <c r="H22" s="97"/>
      <c r="I22" s="47" t="s">
        <v>446</v>
      </c>
      <c r="J22" s="97" t="s">
        <v>13</v>
      </c>
      <c r="K22" s="97"/>
      <c r="L22" s="45" t="s">
        <v>25</v>
      </c>
      <c r="M22" s="45">
        <v>4</v>
      </c>
      <c r="N22" s="96" t="s">
        <v>15</v>
      </c>
      <c r="O22" s="96"/>
      <c r="P22" s="96"/>
      <c r="Q22" s="45" t="s">
        <v>14</v>
      </c>
      <c r="R22" s="19">
        <v>0</v>
      </c>
    </row>
    <row r="23" spans="1:18" s="18" customFormat="1" ht="30" customHeight="1">
      <c r="B23" s="4"/>
      <c r="C23" s="94">
        <v>2019</v>
      </c>
      <c r="D23" s="94"/>
      <c r="E23" s="1" t="s">
        <v>1528</v>
      </c>
      <c r="F23" s="95" t="s">
        <v>1527</v>
      </c>
      <c r="G23" s="95"/>
      <c r="H23" s="95"/>
      <c r="I23" s="1" t="s">
        <v>446</v>
      </c>
      <c r="J23" s="95" t="s">
        <v>13</v>
      </c>
      <c r="K23" s="95"/>
      <c r="L23" s="48" t="s">
        <v>14</v>
      </c>
      <c r="M23" s="48">
        <v>3</v>
      </c>
      <c r="N23" s="94" t="s">
        <v>15</v>
      </c>
      <c r="O23" s="94"/>
      <c r="P23" s="94"/>
      <c r="Q23" s="48" t="s">
        <v>14</v>
      </c>
      <c r="R23" s="17">
        <v>1000</v>
      </c>
    </row>
    <row r="24" spans="1:18" ht="30" customHeight="1">
      <c r="B24" s="3"/>
      <c r="C24" s="96">
        <v>2019</v>
      </c>
      <c r="D24" s="96"/>
      <c r="E24" s="47" t="s">
        <v>1526</v>
      </c>
      <c r="F24" s="97" t="s">
        <v>1525</v>
      </c>
      <c r="G24" s="97"/>
      <c r="H24" s="97"/>
      <c r="I24" s="47" t="s">
        <v>446</v>
      </c>
      <c r="J24" s="97" t="s">
        <v>13</v>
      </c>
      <c r="K24" s="97"/>
      <c r="L24" s="45" t="s">
        <v>25</v>
      </c>
      <c r="M24" s="45">
        <v>4</v>
      </c>
      <c r="N24" s="96" t="s">
        <v>15</v>
      </c>
      <c r="O24" s="96"/>
      <c r="P24" s="96"/>
      <c r="Q24" s="45" t="s">
        <v>14</v>
      </c>
      <c r="R24" s="19">
        <v>1000</v>
      </c>
    </row>
    <row r="25" spans="1:18" s="16" customFormat="1" ht="30" customHeight="1">
      <c r="B25" s="5"/>
      <c r="C25" s="98">
        <v>2019</v>
      </c>
      <c r="D25" s="98"/>
      <c r="E25" s="53" t="s">
        <v>1524</v>
      </c>
      <c r="F25" s="99" t="s">
        <v>1523</v>
      </c>
      <c r="G25" s="99"/>
      <c r="H25" s="99"/>
      <c r="I25" s="53" t="s">
        <v>446</v>
      </c>
      <c r="J25" s="99" t="s">
        <v>13</v>
      </c>
      <c r="K25" s="99"/>
      <c r="L25" s="51" t="s">
        <v>14</v>
      </c>
      <c r="M25" s="51">
        <v>2</v>
      </c>
      <c r="N25" s="98" t="s">
        <v>15</v>
      </c>
      <c r="O25" s="98"/>
      <c r="P25" s="98"/>
      <c r="Q25" s="51" t="s">
        <v>14</v>
      </c>
      <c r="R25" s="15">
        <f>R26+R35+R41+R51+R60+R55+R66+R75+R81+R87</f>
        <v>4177328.63</v>
      </c>
    </row>
    <row r="26" spans="1:18" s="18" customFormat="1" ht="30" customHeight="1">
      <c r="B26" s="4"/>
      <c r="C26" s="94">
        <v>2019</v>
      </c>
      <c r="D26" s="94"/>
      <c r="E26" s="1" t="s">
        <v>1522</v>
      </c>
      <c r="F26" s="95" t="s">
        <v>1521</v>
      </c>
      <c r="G26" s="95"/>
      <c r="H26" s="95"/>
      <c r="I26" s="1" t="s">
        <v>446</v>
      </c>
      <c r="J26" s="95" t="s">
        <v>13</v>
      </c>
      <c r="K26" s="95"/>
      <c r="L26" s="48" t="s">
        <v>14</v>
      </c>
      <c r="M26" s="48">
        <v>3</v>
      </c>
      <c r="N26" s="94" t="s">
        <v>15</v>
      </c>
      <c r="O26" s="94"/>
      <c r="P26" s="94"/>
      <c r="Q26" s="48" t="s">
        <v>14</v>
      </c>
      <c r="R26" s="17">
        <f>SUM(R27:R34)</f>
        <v>790669.28</v>
      </c>
    </row>
    <row r="27" spans="1:18" ht="30" customHeight="1">
      <c r="B27" s="3"/>
      <c r="C27" s="96">
        <v>2019</v>
      </c>
      <c r="D27" s="96"/>
      <c r="E27" s="47" t="s">
        <v>1520</v>
      </c>
      <c r="F27" s="97" t="s">
        <v>1519</v>
      </c>
      <c r="G27" s="97"/>
      <c r="H27" s="97"/>
      <c r="I27" s="47" t="s">
        <v>446</v>
      </c>
      <c r="J27" s="97" t="s">
        <v>13</v>
      </c>
      <c r="K27" s="97"/>
      <c r="L27" s="45" t="s">
        <v>25</v>
      </c>
      <c r="M27" s="45">
        <v>4</v>
      </c>
      <c r="N27" s="96" t="s">
        <v>15</v>
      </c>
      <c r="O27" s="96"/>
      <c r="P27" s="96"/>
      <c r="Q27" s="45" t="s">
        <v>25</v>
      </c>
      <c r="R27" s="19">
        <f>8012.06+100000</f>
        <v>108012.06</v>
      </c>
    </row>
    <row r="28" spans="1:18" ht="30" customHeight="1">
      <c r="B28" s="3"/>
      <c r="C28" s="96">
        <v>2019</v>
      </c>
      <c r="D28" s="96"/>
      <c r="E28" s="47" t="s">
        <v>1518</v>
      </c>
      <c r="F28" s="97" t="s">
        <v>1517</v>
      </c>
      <c r="G28" s="97"/>
      <c r="H28" s="97"/>
      <c r="I28" s="47" t="s">
        <v>446</v>
      </c>
      <c r="J28" s="97" t="s">
        <v>13</v>
      </c>
      <c r="K28" s="97"/>
      <c r="L28" s="45" t="s">
        <v>25</v>
      </c>
      <c r="M28" s="45">
        <v>4</v>
      </c>
      <c r="N28" s="96" t="s">
        <v>15</v>
      </c>
      <c r="O28" s="96"/>
      <c r="P28" s="96"/>
      <c r="Q28" s="45" t="s">
        <v>25</v>
      </c>
      <c r="R28" s="19">
        <v>9000</v>
      </c>
    </row>
    <row r="29" spans="1:18" ht="30" customHeight="1">
      <c r="A29" s="6"/>
      <c r="C29" s="96">
        <v>2019</v>
      </c>
      <c r="D29" s="96"/>
      <c r="E29" s="47" t="s">
        <v>1516</v>
      </c>
      <c r="F29" s="97" t="s">
        <v>1515</v>
      </c>
      <c r="G29" s="97"/>
      <c r="H29" s="97"/>
      <c r="I29" s="47" t="s">
        <v>446</v>
      </c>
      <c r="J29" s="97" t="s">
        <v>13</v>
      </c>
      <c r="K29" s="97"/>
      <c r="L29" s="45" t="s">
        <v>25</v>
      </c>
      <c r="M29" s="45">
        <v>4</v>
      </c>
      <c r="N29" s="96" t="s">
        <v>15</v>
      </c>
      <c r="O29" s="96"/>
      <c r="P29" s="96"/>
      <c r="Q29" s="45" t="s">
        <v>14</v>
      </c>
      <c r="R29" s="19">
        <v>3000</v>
      </c>
    </row>
    <row r="30" spans="1:18" ht="30" customHeight="1">
      <c r="B30" s="3"/>
      <c r="C30" s="96">
        <v>2019</v>
      </c>
      <c r="D30" s="96"/>
      <c r="E30" s="47" t="s">
        <v>1514</v>
      </c>
      <c r="F30" s="97" t="s">
        <v>1513</v>
      </c>
      <c r="G30" s="97"/>
      <c r="H30" s="97"/>
      <c r="I30" s="47" t="s">
        <v>446</v>
      </c>
      <c r="J30" s="97" t="s">
        <v>13</v>
      </c>
      <c r="K30" s="97"/>
      <c r="L30" s="45" t="s">
        <v>25</v>
      </c>
      <c r="M30" s="45">
        <v>4</v>
      </c>
      <c r="N30" s="96" t="s">
        <v>15</v>
      </c>
      <c r="O30" s="96"/>
      <c r="P30" s="96"/>
      <c r="Q30" s="45" t="s">
        <v>14</v>
      </c>
      <c r="R30" s="19">
        <v>2000</v>
      </c>
    </row>
    <row r="31" spans="1:18" ht="30" customHeight="1">
      <c r="B31" s="3"/>
      <c r="C31" s="96">
        <v>2019</v>
      </c>
      <c r="D31" s="96"/>
      <c r="E31" s="47" t="s">
        <v>1512</v>
      </c>
      <c r="F31" s="97" t="s">
        <v>1511</v>
      </c>
      <c r="G31" s="97"/>
      <c r="H31" s="97"/>
      <c r="I31" s="47" t="s">
        <v>446</v>
      </c>
      <c r="J31" s="97" t="s">
        <v>13</v>
      </c>
      <c r="K31" s="97"/>
      <c r="L31" s="45" t="s">
        <v>25</v>
      </c>
      <c r="M31" s="45">
        <v>4</v>
      </c>
      <c r="N31" s="96" t="s">
        <v>15</v>
      </c>
      <c r="O31" s="96"/>
      <c r="P31" s="96"/>
      <c r="Q31" s="45" t="s">
        <v>25</v>
      </c>
      <c r="R31" s="19">
        <v>598657.22</v>
      </c>
    </row>
    <row r="32" spans="1:18" ht="30" customHeight="1">
      <c r="B32" s="3"/>
      <c r="C32" s="96">
        <v>2019</v>
      </c>
      <c r="D32" s="96"/>
      <c r="E32" s="47" t="s">
        <v>1510</v>
      </c>
      <c r="F32" s="97" t="s">
        <v>1509</v>
      </c>
      <c r="G32" s="97"/>
      <c r="H32" s="97"/>
      <c r="I32" s="47" t="s">
        <v>446</v>
      </c>
      <c r="J32" s="97" t="s">
        <v>13</v>
      </c>
      <c r="K32" s="97"/>
      <c r="L32" s="45" t="s">
        <v>25</v>
      </c>
      <c r="M32" s="45">
        <v>4</v>
      </c>
      <c r="N32" s="96" t="s">
        <v>15</v>
      </c>
      <c r="O32" s="96"/>
      <c r="P32" s="96"/>
      <c r="Q32" s="45" t="s">
        <v>14</v>
      </c>
      <c r="R32" s="19">
        <v>0</v>
      </c>
    </row>
    <row r="33" spans="2:18" ht="30" customHeight="1">
      <c r="B33" s="3"/>
      <c r="C33" s="96">
        <v>2019</v>
      </c>
      <c r="D33" s="96"/>
      <c r="E33" s="47" t="s">
        <v>1508</v>
      </c>
      <c r="F33" s="97" t="s">
        <v>1507</v>
      </c>
      <c r="G33" s="97"/>
      <c r="H33" s="97"/>
      <c r="I33" s="47" t="s">
        <v>446</v>
      </c>
      <c r="J33" s="97" t="s">
        <v>13</v>
      </c>
      <c r="K33" s="97"/>
      <c r="L33" s="45" t="s">
        <v>25</v>
      </c>
      <c r="M33" s="45">
        <v>4</v>
      </c>
      <c r="N33" s="96" t="s">
        <v>15</v>
      </c>
      <c r="O33" s="96"/>
      <c r="P33" s="96"/>
      <c r="Q33" s="45" t="s">
        <v>25</v>
      </c>
      <c r="R33" s="19">
        <v>0</v>
      </c>
    </row>
    <row r="34" spans="2:18" ht="30" customHeight="1">
      <c r="B34" s="3"/>
      <c r="C34" s="96">
        <v>2019</v>
      </c>
      <c r="D34" s="96"/>
      <c r="E34" s="47" t="s">
        <v>1506</v>
      </c>
      <c r="F34" s="97" t="s">
        <v>1505</v>
      </c>
      <c r="G34" s="97"/>
      <c r="H34" s="97"/>
      <c r="I34" s="47" t="s">
        <v>446</v>
      </c>
      <c r="J34" s="97" t="s">
        <v>13</v>
      </c>
      <c r="K34" s="97"/>
      <c r="L34" s="45" t="s">
        <v>25</v>
      </c>
      <c r="M34" s="45">
        <v>4</v>
      </c>
      <c r="N34" s="96" t="s">
        <v>15</v>
      </c>
      <c r="O34" s="96"/>
      <c r="P34" s="96"/>
      <c r="Q34" s="45" t="s">
        <v>25</v>
      </c>
      <c r="R34" s="19">
        <v>70000</v>
      </c>
    </row>
    <row r="35" spans="2:18" s="18" customFormat="1" ht="30" customHeight="1">
      <c r="B35" s="4"/>
      <c r="C35" s="94">
        <v>2019</v>
      </c>
      <c r="D35" s="94"/>
      <c r="E35" s="1" t="s">
        <v>1504</v>
      </c>
      <c r="F35" s="95" t="s">
        <v>1503</v>
      </c>
      <c r="G35" s="95"/>
      <c r="H35" s="95"/>
      <c r="I35" s="1" t="s">
        <v>446</v>
      </c>
      <c r="J35" s="95" t="s">
        <v>13</v>
      </c>
      <c r="K35" s="95"/>
      <c r="L35" s="48" t="s">
        <v>14</v>
      </c>
      <c r="M35" s="48">
        <v>3</v>
      </c>
      <c r="N35" s="94" t="s">
        <v>15</v>
      </c>
      <c r="O35" s="94"/>
      <c r="P35" s="94"/>
      <c r="Q35" s="48" t="s">
        <v>14</v>
      </c>
      <c r="R35" s="17">
        <f>R36+R37</f>
        <v>8740.26</v>
      </c>
    </row>
    <row r="36" spans="2:18" ht="30" customHeight="1">
      <c r="B36" s="3"/>
      <c r="C36" s="96">
        <v>2019</v>
      </c>
      <c r="D36" s="96"/>
      <c r="E36" s="47" t="s">
        <v>1502</v>
      </c>
      <c r="F36" s="97" t="s">
        <v>1501</v>
      </c>
      <c r="G36" s="97"/>
      <c r="H36" s="97"/>
      <c r="I36" s="47" t="s">
        <v>446</v>
      </c>
      <c r="J36" s="97" t="s">
        <v>13</v>
      </c>
      <c r="K36" s="97"/>
      <c r="L36" s="45" t="s">
        <v>25</v>
      </c>
      <c r="M36" s="45">
        <v>4</v>
      </c>
      <c r="N36" s="96" t="s">
        <v>15</v>
      </c>
      <c r="O36" s="96"/>
      <c r="P36" s="96"/>
      <c r="Q36" s="45" t="s">
        <v>14</v>
      </c>
      <c r="R36" s="19">
        <v>7000</v>
      </c>
    </row>
    <row r="37" spans="2:18" ht="30" customHeight="1">
      <c r="B37" s="3"/>
      <c r="C37" s="96">
        <v>2019</v>
      </c>
      <c r="D37" s="96"/>
      <c r="E37" s="47" t="s">
        <v>1500</v>
      </c>
      <c r="F37" s="97" t="s">
        <v>1499</v>
      </c>
      <c r="G37" s="97"/>
      <c r="H37" s="97"/>
      <c r="I37" s="47" t="s">
        <v>446</v>
      </c>
      <c r="J37" s="97" t="s">
        <v>13</v>
      </c>
      <c r="K37" s="97"/>
      <c r="L37" s="45" t="s">
        <v>25</v>
      </c>
      <c r="M37" s="45">
        <v>4</v>
      </c>
      <c r="N37" s="96" t="s">
        <v>15</v>
      </c>
      <c r="O37" s="96"/>
      <c r="P37" s="96"/>
      <c r="Q37" s="45" t="s">
        <v>14</v>
      </c>
      <c r="R37" s="19">
        <v>1740.26</v>
      </c>
    </row>
    <row r="38" spans="2:18" ht="30" customHeight="1">
      <c r="B38" s="3"/>
      <c r="C38" s="96">
        <v>2019</v>
      </c>
      <c r="D38" s="96"/>
      <c r="E38" s="47" t="s">
        <v>1498</v>
      </c>
      <c r="F38" s="97" t="s">
        <v>1497</v>
      </c>
      <c r="G38" s="97"/>
      <c r="H38" s="97"/>
      <c r="I38" s="47" t="s">
        <v>446</v>
      </c>
      <c r="J38" s="97" t="s">
        <v>13</v>
      </c>
      <c r="K38" s="97"/>
      <c r="L38" s="45" t="s">
        <v>25</v>
      </c>
      <c r="M38" s="45">
        <v>4</v>
      </c>
      <c r="N38" s="96" t="s">
        <v>15</v>
      </c>
      <c r="O38" s="96"/>
      <c r="P38" s="96"/>
      <c r="Q38" s="45" t="s">
        <v>14</v>
      </c>
      <c r="R38" s="19">
        <v>0</v>
      </c>
    </row>
    <row r="39" spans="2:18" ht="30" customHeight="1">
      <c r="B39" s="3"/>
      <c r="C39" s="96">
        <v>2019</v>
      </c>
      <c r="D39" s="96"/>
      <c r="E39" s="47" t="s">
        <v>1496</v>
      </c>
      <c r="F39" s="97" t="s">
        <v>1495</v>
      </c>
      <c r="G39" s="97"/>
      <c r="H39" s="97"/>
      <c r="I39" s="47" t="s">
        <v>446</v>
      </c>
      <c r="J39" s="97" t="s">
        <v>13</v>
      </c>
      <c r="K39" s="97"/>
      <c r="L39" s="45" t="s">
        <v>25</v>
      </c>
      <c r="M39" s="45">
        <v>4</v>
      </c>
      <c r="N39" s="96" t="s">
        <v>15</v>
      </c>
      <c r="O39" s="96"/>
      <c r="P39" s="96"/>
      <c r="Q39" s="45" t="s">
        <v>14</v>
      </c>
      <c r="R39" s="19">
        <v>0</v>
      </c>
    </row>
    <row r="40" spans="2:18" ht="30" customHeight="1">
      <c r="B40" s="3"/>
      <c r="C40" s="96">
        <v>2019</v>
      </c>
      <c r="D40" s="96"/>
      <c r="E40" s="47" t="s">
        <v>1494</v>
      </c>
      <c r="F40" s="97" t="s">
        <v>1493</v>
      </c>
      <c r="G40" s="97"/>
      <c r="H40" s="97"/>
      <c r="I40" s="47" t="s">
        <v>446</v>
      </c>
      <c r="J40" s="97" t="s">
        <v>13</v>
      </c>
      <c r="K40" s="97"/>
      <c r="L40" s="45" t="s">
        <v>25</v>
      </c>
      <c r="M40" s="45">
        <v>4</v>
      </c>
      <c r="N40" s="96" t="s">
        <v>15</v>
      </c>
      <c r="O40" s="96"/>
      <c r="P40" s="96"/>
      <c r="Q40" s="45" t="s">
        <v>14</v>
      </c>
      <c r="R40" s="19">
        <v>0</v>
      </c>
    </row>
    <row r="41" spans="2:18" s="18" customFormat="1" ht="30" customHeight="1">
      <c r="B41" s="4"/>
      <c r="C41" s="94">
        <v>2019</v>
      </c>
      <c r="D41" s="94"/>
      <c r="E41" s="1" t="s">
        <v>1492</v>
      </c>
      <c r="F41" s="95" t="s">
        <v>1491</v>
      </c>
      <c r="G41" s="95"/>
      <c r="H41" s="95"/>
      <c r="I41" s="1" t="s">
        <v>446</v>
      </c>
      <c r="J41" s="95" t="s">
        <v>13</v>
      </c>
      <c r="K41" s="95"/>
      <c r="L41" s="48" t="s">
        <v>14</v>
      </c>
      <c r="M41" s="48">
        <v>3</v>
      </c>
      <c r="N41" s="94" t="s">
        <v>15</v>
      </c>
      <c r="O41" s="94"/>
      <c r="P41" s="94"/>
      <c r="Q41" s="48" t="s">
        <v>14</v>
      </c>
      <c r="R41" s="17">
        <f>R42</f>
        <v>22794.48</v>
      </c>
    </row>
    <row r="42" spans="2:18" ht="30" customHeight="1">
      <c r="B42" s="3"/>
      <c r="C42" s="96">
        <v>2019</v>
      </c>
      <c r="D42" s="96"/>
      <c r="E42" s="47" t="s">
        <v>1490</v>
      </c>
      <c r="F42" s="97" t="s">
        <v>1488</v>
      </c>
      <c r="G42" s="97"/>
      <c r="H42" s="97"/>
      <c r="I42" s="47" t="s">
        <v>446</v>
      </c>
      <c r="J42" s="97" t="s">
        <v>13</v>
      </c>
      <c r="K42" s="97"/>
      <c r="L42" s="45" t="s">
        <v>14</v>
      </c>
      <c r="M42" s="45">
        <v>4</v>
      </c>
      <c r="N42" s="96" t="s">
        <v>15</v>
      </c>
      <c r="O42" s="96"/>
      <c r="P42" s="96"/>
      <c r="Q42" s="45" t="s">
        <v>14</v>
      </c>
      <c r="R42" s="19">
        <f>10794.48+12000</f>
        <v>22794.48</v>
      </c>
    </row>
    <row r="43" spans="2:18" ht="30" customHeight="1">
      <c r="B43" s="6"/>
      <c r="C43" s="96">
        <v>2019</v>
      </c>
      <c r="D43" s="96"/>
      <c r="E43" s="47" t="s">
        <v>1489</v>
      </c>
      <c r="F43" s="97" t="s">
        <v>1488</v>
      </c>
      <c r="G43" s="97"/>
      <c r="H43" s="97"/>
      <c r="I43" s="47" t="s">
        <v>446</v>
      </c>
      <c r="J43" s="97" t="s">
        <v>13</v>
      </c>
      <c r="K43" s="97"/>
      <c r="L43" s="45" t="s">
        <v>25</v>
      </c>
      <c r="M43" s="45">
        <v>5</v>
      </c>
      <c r="N43" s="96" t="s">
        <v>15</v>
      </c>
      <c r="O43" s="96"/>
      <c r="P43" s="96"/>
      <c r="Q43" s="45" t="s">
        <v>14</v>
      </c>
      <c r="R43" s="19">
        <v>0</v>
      </c>
    </row>
    <row r="44" spans="2:18" ht="30" customHeight="1">
      <c r="B44" s="6"/>
      <c r="C44" s="96">
        <v>2019</v>
      </c>
      <c r="D44" s="96"/>
      <c r="E44" s="47" t="s">
        <v>1487</v>
      </c>
      <c r="F44" s="97" t="s">
        <v>1486</v>
      </c>
      <c r="G44" s="97"/>
      <c r="H44" s="97"/>
      <c r="I44" s="47" t="s">
        <v>446</v>
      </c>
      <c r="J44" s="97" t="s">
        <v>13</v>
      </c>
      <c r="K44" s="97"/>
      <c r="L44" s="45" t="s">
        <v>25</v>
      </c>
      <c r="M44" s="45">
        <v>5</v>
      </c>
      <c r="N44" s="96" t="s">
        <v>15</v>
      </c>
      <c r="O44" s="96"/>
      <c r="P44" s="96"/>
      <c r="Q44" s="45" t="s">
        <v>14</v>
      </c>
      <c r="R44" s="19">
        <v>0</v>
      </c>
    </row>
    <row r="45" spans="2:18" ht="30" customHeight="1">
      <c r="B45" s="6"/>
      <c r="C45" s="96">
        <v>2019</v>
      </c>
      <c r="D45" s="96"/>
      <c r="E45" s="47" t="s">
        <v>1485</v>
      </c>
      <c r="F45" s="97" t="s">
        <v>1484</v>
      </c>
      <c r="G45" s="97"/>
      <c r="H45" s="97"/>
      <c r="I45" s="47" t="s">
        <v>446</v>
      </c>
      <c r="J45" s="97" t="s">
        <v>13</v>
      </c>
      <c r="K45" s="97"/>
      <c r="L45" s="45" t="s">
        <v>25</v>
      </c>
      <c r="M45" s="45">
        <v>5</v>
      </c>
      <c r="N45" s="96" t="s">
        <v>15</v>
      </c>
      <c r="O45" s="96"/>
      <c r="P45" s="96"/>
      <c r="Q45" s="45" t="s">
        <v>14</v>
      </c>
      <c r="R45" s="19">
        <v>0</v>
      </c>
    </row>
    <row r="46" spans="2:18" ht="30" customHeight="1">
      <c r="B46" s="6"/>
      <c r="C46" s="96">
        <v>2019</v>
      </c>
      <c r="D46" s="96"/>
      <c r="E46" s="47" t="s">
        <v>1483</v>
      </c>
      <c r="F46" s="97" t="s">
        <v>1482</v>
      </c>
      <c r="G46" s="97"/>
      <c r="H46" s="97"/>
      <c r="I46" s="47" t="s">
        <v>446</v>
      </c>
      <c r="J46" s="97" t="s">
        <v>13</v>
      </c>
      <c r="K46" s="97"/>
      <c r="L46" s="45" t="s">
        <v>25</v>
      </c>
      <c r="M46" s="45">
        <v>5</v>
      </c>
      <c r="N46" s="96" t="s">
        <v>15</v>
      </c>
      <c r="O46" s="96"/>
      <c r="P46" s="96"/>
      <c r="Q46" s="45" t="s">
        <v>14</v>
      </c>
      <c r="R46" s="19">
        <v>0</v>
      </c>
    </row>
    <row r="47" spans="2:18" ht="30" customHeight="1">
      <c r="B47" s="3"/>
      <c r="C47" s="96">
        <v>2019</v>
      </c>
      <c r="D47" s="96"/>
      <c r="E47" s="47" t="s">
        <v>1481</v>
      </c>
      <c r="F47" s="97" t="s">
        <v>1479</v>
      </c>
      <c r="G47" s="97"/>
      <c r="H47" s="97"/>
      <c r="I47" s="47" t="s">
        <v>446</v>
      </c>
      <c r="J47" s="97" t="s">
        <v>13</v>
      </c>
      <c r="K47" s="97"/>
      <c r="L47" s="45" t="s">
        <v>14</v>
      </c>
      <c r="M47" s="45">
        <v>4</v>
      </c>
      <c r="N47" s="96" t="s">
        <v>15</v>
      </c>
      <c r="O47" s="96"/>
      <c r="P47" s="96"/>
      <c r="Q47" s="45" t="s">
        <v>14</v>
      </c>
      <c r="R47" s="19">
        <v>0</v>
      </c>
    </row>
    <row r="48" spans="2:18" ht="30" customHeight="1">
      <c r="B48" s="6"/>
      <c r="C48" s="96">
        <v>2019</v>
      </c>
      <c r="D48" s="96"/>
      <c r="E48" s="47" t="s">
        <v>1480</v>
      </c>
      <c r="F48" s="97" t="s">
        <v>1479</v>
      </c>
      <c r="G48" s="97"/>
      <c r="H48" s="97"/>
      <c r="I48" s="47" t="s">
        <v>446</v>
      </c>
      <c r="J48" s="97" t="s">
        <v>13</v>
      </c>
      <c r="K48" s="97"/>
      <c r="L48" s="45" t="s">
        <v>25</v>
      </c>
      <c r="M48" s="45">
        <v>5</v>
      </c>
      <c r="N48" s="96" t="s">
        <v>15</v>
      </c>
      <c r="O48" s="96"/>
      <c r="P48" s="96"/>
      <c r="Q48" s="45" t="s">
        <v>14</v>
      </c>
      <c r="R48" s="19">
        <v>0</v>
      </c>
    </row>
    <row r="49" spans="1:18" ht="30" customHeight="1">
      <c r="B49" s="6"/>
      <c r="C49" s="96">
        <v>2019</v>
      </c>
      <c r="D49" s="96"/>
      <c r="E49" s="47" t="s">
        <v>1478</v>
      </c>
      <c r="F49" s="97" t="s">
        <v>1477</v>
      </c>
      <c r="G49" s="97"/>
      <c r="H49" s="97"/>
      <c r="I49" s="47" t="s">
        <v>446</v>
      </c>
      <c r="J49" s="97" t="s">
        <v>13</v>
      </c>
      <c r="K49" s="97"/>
      <c r="L49" s="45" t="s">
        <v>25</v>
      </c>
      <c r="M49" s="45">
        <v>5</v>
      </c>
      <c r="N49" s="96" t="s">
        <v>15</v>
      </c>
      <c r="O49" s="96"/>
      <c r="P49" s="96"/>
      <c r="Q49" s="45" t="s">
        <v>14</v>
      </c>
      <c r="R49" s="19">
        <v>0</v>
      </c>
    </row>
    <row r="50" spans="1:18" ht="30" customHeight="1">
      <c r="B50" s="6"/>
      <c r="C50" s="96">
        <v>2019</v>
      </c>
      <c r="D50" s="96"/>
      <c r="E50" s="47" t="s">
        <v>1476</v>
      </c>
      <c r="F50" s="97" t="s">
        <v>1475</v>
      </c>
      <c r="G50" s="97"/>
      <c r="H50" s="97"/>
      <c r="I50" s="47" t="s">
        <v>446</v>
      </c>
      <c r="J50" s="97" t="s">
        <v>13</v>
      </c>
      <c r="K50" s="97"/>
      <c r="L50" s="45" t="s">
        <v>25</v>
      </c>
      <c r="M50" s="45">
        <v>5</v>
      </c>
      <c r="N50" s="96" t="s">
        <v>15</v>
      </c>
      <c r="O50" s="96"/>
      <c r="P50" s="96"/>
      <c r="Q50" s="45" t="s">
        <v>14</v>
      </c>
      <c r="R50" s="19">
        <v>0</v>
      </c>
    </row>
    <row r="51" spans="1:18" s="18" customFormat="1" ht="30" customHeight="1">
      <c r="B51" s="4"/>
      <c r="C51" s="94">
        <v>2019</v>
      </c>
      <c r="D51" s="94"/>
      <c r="E51" s="1" t="s">
        <v>1474</v>
      </c>
      <c r="F51" s="95" t="s">
        <v>1473</v>
      </c>
      <c r="G51" s="95"/>
      <c r="H51" s="95"/>
      <c r="I51" s="1" t="s">
        <v>446</v>
      </c>
      <c r="J51" s="95" t="s">
        <v>13</v>
      </c>
      <c r="K51" s="95"/>
      <c r="L51" s="48" t="s">
        <v>14</v>
      </c>
      <c r="M51" s="48">
        <v>3</v>
      </c>
      <c r="N51" s="94" t="s">
        <v>15</v>
      </c>
      <c r="O51" s="94"/>
      <c r="P51" s="94"/>
      <c r="Q51" s="48" t="s">
        <v>14</v>
      </c>
      <c r="R51" s="17">
        <f>R52+R53</f>
        <v>136919.33000000002</v>
      </c>
    </row>
    <row r="52" spans="1:18" ht="30" customHeight="1">
      <c r="B52" s="3"/>
      <c r="C52" s="96">
        <v>2019</v>
      </c>
      <c r="D52" s="96"/>
      <c r="E52" s="47" t="s">
        <v>1472</v>
      </c>
      <c r="F52" s="97" t="s">
        <v>1471</v>
      </c>
      <c r="G52" s="97"/>
      <c r="H52" s="97"/>
      <c r="I52" s="47" t="s">
        <v>446</v>
      </c>
      <c r="J52" s="97" t="s">
        <v>13</v>
      </c>
      <c r="K52" s="97"/>
      <c r="L52" s="45" t="s">
        <v>25</v>
      </c>
      <c r="M52" s="45">
        <v>4</v>
      </c>
      <c r="N52" s="96" t="s">
        <v>15</v>
      </c>
      <c r="O52" s="96"/>
      <c r="P52" s="96"/>
      <c r="Q52" s="45" t="s">
        <v>25</v>
      </c>
      <c r="R52" s="19">
        <v>52000</v>
      </c>
    </row>
    <row r="53" spans="1:18" ht="30" customHeight="1">
      <c r="B53" s="3"/>
      <c r="C53" s="96">
        <v>2019</v>
      </c>
      <c r="D53" s="96"/>
      <c r="E53" s="47" t="s">
        <v>1470</v>
      </c>
      <c r="F53" s="97" t="s">
        <v>1469</v>
      </c>
      <c r="G53" s="97"/>
      <c r="H53" s="97"/>
      <c r="I53" s="47" t="s">
        <v>446</v>
      </c>
      <c r="J53" s="97" t="s">
        <v>13</v>
      </c>
      <c r="K53" s="97"/>
      <c r="L53" s="45" t="s">
        <v>25</v>
      </c>
      <c r="M53" s="45">
        <v>4</v>
      </c>
      <c r="N53" s="96" t="s">
        <v>15</v>
      </c>
      <c r="O53" s="96"/>
      <c r="P53" s="96"/>
      <c r="Q53" s="45" t="s">
        <v>14</v>
      </c>
      <c r="R53" s="19">
        <f>18319.33+66600</f>
        <v>84919.33</v>
      </c>
    </row>
    <row r="54" spans="1:18" ht="30" customHeight="1">
      <c r="B54" s="3"/>
      <c r="C54" s="96">
        <v>2019</v>
      </c>
      <c r="D54" s="96"/>
      <c r="E54" s="47" t="s">
        <v>1468</v>
      </c>
      <c r="F54" s="97" t="s">
        <v>1467</v>
      </c>
      <c r="G54" s="97"/>
      <c r="H54" s="97"/>
      <c r="I54" s="47" t="s">
        <v>446</v>
      </c>
      <c r="J54" s="97" t="s">
        <v>13</v>
      </c>
      <c r="K54" s="97"/>
      <c r="L54" s="45" t="s">
        <v>25</v>
      </c>
      <c r="M54" s="45">
        <v>4</v>
      </c>
      <c r="N54" s="96" t="s">
        <v>15</v>
      </c>
      <c r="O54" s="96"/>
      <c r="P54" s="96"/>
      <c r="Q54" s="45" t="s">
        <v>14</v>
      </c>
      <c r="R54" s="19">
        <v>0</v>
      </c>
    </row>
    <row r="55" spans="1:18" s="18" customFormat="1" ht="30" customHeight="1">
      <c r="B55" s="4"/>
      <c r="C55" s="94">
        <v>2019</v>
      </c>
      <c r="D55" s="94"/>
      <c r="E55" s="1" t="s">
        <v>1466</v>
      </c>
      <c r="F55" s="95" t="s">
        <v>1465</v>
      </c>
      <c r="G55" s="95"/>
      <c r="H55" s="95"/>
      <c r="I55" s="1" t="s">
        <v>446</v>
      </c>
      <c r="J55" s="95" t="s">
        <v>13</v>
      </c>
      <c r="K55" s="95"/>
      <c r="L55" s="48" t="s">
        <v>14</v>
      </c>
      <c r="M55" s="48">
        <v>3</v>
      </c>
      <c r="N55" s="94" t="s">
        <v>15</v>
      </c>
      <c r="O55" s="94"/>
      <c r="P55" s="94"/>
      <c r="Q55" s="48" t="s">
        <v>14</v>
      </c>
      <c r="R55" s="17">
        <f>R56+R57</f>
        <v>1103000</v>
      </c>
    </row>
    <row r="56" spans="1:18" ht="30" customHeight="1">
      <c r="B56" s="3"/>
      <c r="C56" s="96">
        <v>2019</v>
      </c>
      <c r="D56" s="96"/>
      <c r="E56" s="47" t="s">
        <v>1464</v>
      </c>
      <c r="F56" s="97" t="s">
        <v>1463</v>
      </c>
      <c r="G56" s="97"/>
      <c r="H56" s="97"/>
      <c r="I56" s="47" t="s">
        <v>446</v>
      </c>
      <c r="J56" s="97" t="s">
        <v>13</v>
      </c>
      <c r="K56" s="97"/>
      <c r="L56" s="45" t="s">
        <v>25</v>
      </c>
      <c r="M56" s="45">
        <v>4</v>
      </c>
      <c r="N56" s="96" t="s">
        <v>15</v>
      </c>
      <c r="O56" s="96"/>
      <c r="P56" s="96"/>
      <c r="Q56" s="45" t="s">
        <v>25</v>
      </c>
      <c r="R56" s="19">
        <v>1100000</v>
      </c>
    </row>
    <row r="57" spans="1:18" ht="30" customHeight="1">
      <c r="B57" s="3"/>
      <c r="C57" s="96">
        <v>2019</v>
      </c>
      <c r="D57" s="96"/>
      <c r="E57" s="47" t="s">
        <v>1462</v>
      </c>
      <c r="F57" s="97" t="s">
        <v>1461</v>
      </c>
      <c r="G57" s="97"/>
      <c r="H57" s="97"/>
      <c r="I57" s="47" t="s">
        <v>446</v>
      </c>
      <c r="J57" s="97" t="s">
        <v>13</v>
      </c>
      <c r="K57" s="97"/>
      <c r="L57" s="45" t="s">
        <v>25</v>
      </c>
      <c r="M57" s="45">
        <v>4</v>
      </c>
      <c r="N57" s="96" t="s">
        <v>15</v>
      </c>
      <c r="O57" s="96"/>
      <c r="P57" s="96"/>
      <c r="Q57" s="45" t="s">
        <v>25</v>
      </c>
      <c r="R57" s="19">
        <v>3000</v>
      </c>
    </row>
    <row r="58" spans="1:18" ht="30" customHeight="1">
      <c r="B58" s="3"/>
      <c r="C58" s="96">
        <v>2019</v>
      </c>
      <c r="D58" s="96"/>
      <c r="E58" s="47" t="s">
        <v>1460</v>
      </c>
      <c r="F58" s="97" t="s">
        <v>1459</v>
      </c>
      <c r="G58" s="97"/>
      <c r="H58" s="97"/>
      <c r="I58" s="47" t="s">
        <v>446</v>
      </c>
      <c r="J58" s="97" t="s">
        <v>13</v>
      </c>
      <c r="K58" s="97"/>
      <c r="L58" s="45" t="s">
        <v>25</v>
      </c>
      <c r="M58" s="45">
        <v>4</v>
      </c>
      <c r="N58" s="96" t="s">
        <v>15</v>
      </c>
      <c r="O58" s="96"/>
      <c r="P58" s="96"/>
      <c r="Q58" s="45" t="s">
        <v>14</v>
      </c>
      <c r="R58" s="19">
        <v>0</v>
      </c>
    </row>
    <row r="59" spans="1:18" ht="30" customHeight="1">
      <c r="B59" s="3"/>
      <c r="C59" s="96">
        <v>2019</v>
      </c>
      <c r="D59" s="96"/>
      <c r="E59" s="47" t="s">
        <v>1458</v>
      </c>
      <c r="F59" s="97" t="s">
        <v>1457</v>
      </c>
      <c r="G59" s="97"/>
      <c r="H59" s="97"/>
      <c r="I59" s="47" t="s">
        <v>446</v>
      </c>
      <c r="J59" s="97" t="s">
        <v>13</v>
      </c>
      <c r="K59" s="97"/>
      <c r="L59" s="45" t="s">
        <v>25</v>
      </c>
      <c r="M59" s="45">
        <v>4</v>
      </c>
      <c r="N59" s="96" t="s">
        <v>15</v>
      </c>
      <c r="O59" s="96"/>
      <c r="P59" s="96"/>
      <c r="Q59" s="45" t="s">
        <v>14</v>
      </c>
      <c r="R59" s="19">
        <v>0</v>
      </c>
    </row>
    <row r="60" spans="1:18" s="18" customFormat="1" ht="30" customHeight="1">
      <c r="B60" s="4"/>
      <c r="C60" s="94">
        <v>2019</v>
      </c>
      <c r="D60" s="94"/>
      <c r="E60" s="1" t="s">
        <v>1456</v>
      </c>
      <c r="F60" s="95" t="s">
        <v>1455</v>
      </c>
      <c r="G60" s="95"/>
      <c r="H60" s="95"/>
      <c r="I60" s="1" t="s">
        <v>446</v>
      </c>
      <c r="J60" s="95" t="s">
        <v>13</v>
      </c>
      <c r="K60" s="95"/>
      <c r="L60" s="48" t="s">
        <v>14</v>
      </c>
      <c r="M60" s="48">
        <v>3</v>
      </c>
      <c r="N60" s="94" t="s">
        <v>15</v>
      </c>
      <c r="O60" s="94"/>
      <c r="P60" s="94"/>
      <c r="Q60" s="48" t="s">
        <v>14</v>
      </c>
      <c r="R60" s="17">
        <f>R61+R62+R63+R64+R65</f>
        <v>999500</v>
      </c>
    </row>
    <row r="61" spans="1:18" ht="30" customHeight="1">
      <c r="B61" s="3"/>
      <c r="C61" s="96">
        <v>2019</v>
      </c>
      <c r="D61" s="96"/>
      <c r="E61" s="47" t="s">
        <v>1454</v>
      </c>
      <c r="F61" s="97" t="s">
        <v>1453</v>
      </c>
      <c r="G61" s="97"/>
      <c r="H61" s="97"/>
      <c r="I61" s="47" t="s">
        <v>446</v>
      </c>
      <c r="J61" s="97" t="s">
        <v>13</v>
      </c>
      <c r="K61" s="97"/>
      <c r="L61" s="45" t="s">
        <v>25</v>
      </c>
      <c r="M61" s="45">
        <v>4</v>
      </c>
      <c r="N61" s="96" t="s">
        <v>15</v>
      </c>
      <c r="O61" s="96"/>
      <c r="P61" s="96"/>
      <c r="Q61" s="45" t="s">
        <v>25</v>
      </c>
      <c r="R61" s="19">
        <v>700000</v>
      </c>
    </row>
    <row r="62" spans="1:18" ht="30" customHeight="1">
      <c r="B62" s="3"/>
      <c r="C62" s="96">
        <v>2019</v>
      </c>
      <c r="D62" s="96"/>
      <c r="E62" s="47" t="s">
        <v>1452</v>
      </c>
      <c r="F62" s="97" t="s">
        <v>1451</v>
      </c>
      <c r="G62" s="97"/>
      <c r="H62" s="97"/>
      <c r="I62" s="47" t="s">
        <v>446</v>
      </c>
      <c r="J62" s="97" t="s">
        <v>13</v>
      </c>
      <c r="K62" s="97"/>
      <c r="L62" s="45" t="s">
        <v>25</v>
      </c>
      <c r="M62" s="45">
        <v>4</v>
      </c>
      <c r="N62" s="96" t="s">
        <v>15</v>
      </c>
      <c r="O62" s="96"/>
      <c r="P62" s="96"/>
      <c r="Q62" s="45" t="s">
        <v>25</v>
      </c>
      <c r="R62" s="19">
        <v>200000</v>
      </c>
    </row>
    <row r="63" spans="1:18" ht="30" customHeight="1">
      <c r="B63" s="3"/>
      <c r="C63" s="96">
        <v>2019</v>
      </c>
      <c r="D63" s="96"/>
      <c r="E63" s="47" t="s">
        <v>1450</v>
      </c>
      <c r="F63" s="97" t="s">
        <v>1449</v>
      </c>
      <c r="G63" s="97"/>
      <c r="H63" s="97"/>
      <c r="I63" s="47" t="s">
        <v>446</v>
      </c>
      <c r="J63" s="97" t="s">
        <v>13</v>
      </c>
      <c r="K63" s="97"/>
      <c r="L63" s="45" t="s">
        <v>25</v>
      </c>
      <c r="M63" s="45">
        <v>4</v>
      </c>
      <c r="N63" s="96" t="s">
        <v>15</v>
      </c>
      <c r="O63" s="96"/>
      <c r="P63" s="96"/>
      <c r="Q63" s="45" t="s">
        <v>25</v>
      </c>
      <c r="R63" s="19">
        <v>80000</v>
      </c>
    </row>
    <row r="64" spans="1:18" ht="30" customHeight="1">
      <c r="A64" s="6"/>
      <c r="B64" s="3"/>
      <c r="C64" s="96">
        <v>2019</v>
      </c>
      <c r="D64" s="96"/>
      <c r="E64" s="47" t="s">
        <v>1448</v>
      </c>
      <c r="F64" s="97" t="s">
        <v>1447</v>
      </c>
      <c r="G64" s="97"/>
      <c r="H64" s="97"/>
      <c r="I64" s="47" t="s">
        <v>446</v>
      </c>
      <c r="J64" s="97" t="s">
        <v>13</v>
      </c>
      <c r="K64" s="97"/>
      <c r="L64" s="45" t="s">
        <v>25</v>
      </c>
      <c r="M64" s="45">
        <v>4</v>
      </c>
      <c r="N64" s="96" t="s">
        <v>15</v>
      </c>
      <c r="O64" s="96"/>
      <c r="P64" s="96"/>
      <c r="Q64" s="45" t="s">
        <v>25</v>
      </c>
      <c r="R64" s="19">
        <v>16000</v>
      </c>
    </row>
    <row r="65" spans="1:18" ht="30" customHeight="1">
      <c r="A65" s="6"/>
      <c r="B65" s="3"/>
      <c r="C65" s="96">
        <v>2019</v>
      </c>
      <c r="D65" s="96"/>
      <c r="E65" s="47" t="s">
        <v>1446</v>
      </c>
      <c r="F65" s="97" t="s">
        <v>1445</v>
      </c>
      <c r="G65" s="97"/>
      <c r="H65" s="97"/>
      <c r="I65" s="47" t="s">
        <v>446</v>
      </c>
      <c r="J65" s="97" t="s">
        <v>13</v>
      </c>
      <c r="K65" s="97"/>
      <c r="L65" s="45" t="s">
        <v>25</v>
      </c>
      <c r="M65" s="45">
        <v>4</v>
      </c>
      <c r="N65" s="96" t="s">
        <v>15</v>
      </c>
      <c r="O65" s="96"/>
      <c r="P65" s="96"/>
      <c r="Q65" s="45" t="s">
        <v>25</v>
      </c>
      <c r="R65" s="19">
        <v>3500</v>
      </c>
    </row>
    <row r="66" spans="1:18" s="18" customFormat="1" ht="30" customHeight="1">
      <c r="B66" s="4"/>
      <c r="C66" s="94">
        <v>2019</v>
      </c>
      <c r="D66" s="94"/>
      <c r="E66" s="1" t="s">
        <v>1444</v>
      </c>
      <c r="F66" s="95" t="s">
        <v>1443</v>
      </c>
      <c r="G66" s="95"/>
      <c r="H66" s="95"/>
      <c r="I66" s="1" t="s">
        <v>446</v>
      </c>
      <c r="J66" s="95" t="s">
        <v>13</v>
      </c>
      <c r="K66" s="95"/>
      <c r="L66" s="48" t="s">
        <v>14</v>
      </c>
      <c r="M66" s="48">
        <v>3</v>
      </c>
      <c r="N66" s="94" t="s">
        <v>15</v>
      </c>
      <c r="O66" s="94"/>
      <c r="P66" s="94"/>
      <c r="Q66" s="48" t="s">
        <v>14</v>
      </c>
      <c r="R66" s="17">
        <f>SUM(R67:R74)</f>
        <v>199713.13</v>
      </c>
    </row>
    <row r="67" spans="1:18" ht="30" customHeight="1">
      <c r="B67" s="3"/>
      <c r="C67" s="96">
        <v>2019</v>
      </c>
      <c r="D67" s="96"/>
      <c r="E67" s="47" t="s">
        <v>1442</v>
      </c>
      <c r="F67" s="97" t="s">
        <v>1441</v>
      </c>
      <c r="G67" s="97"/>
      <c r="H67" s="97"/>
      <c r="I67" s="47" t="s">
        <v>446</v>
      </c>
      <c r="J67" s="97" t="s">
        <v>13</v>
      </c>
      <c r="K67" s="97"/>
      <c r="L67" s="45" t="s">
        <v>25</v>
      </c>
      <c r="M67" s="45">
        <v>4</v>
      </c>
      <c r="N67" s="96" t="s">
        <v>15</v>
      </c>
      <c r="O67" s="96"/>
      <c r="P67" s="96"/>
      <c r="Q67" s="45" t="s">
        <v>25</v>
      </c>
      <c r="R67" s="19">
        <v>145213.13</v>
      </c>
    </row>
    <row r="68" spans="1:18" ht="30" customHeight="1">
      <c r="B68" s="3"/>
      <c r="C68" s="96">
        <v>2019</v>
      </c>
      <c r="D68" s="96"/>
      <c r="E68" s="47" t="s">
        <v>1440</v>
      </c>
      <c r="F68" s="97" t="s">
        <v>1439</v>
      </c>
      <c r="G68" s="97"/>
      <c r="H68" s="97"/>
      <c r="I68" s="47" t="s">
        <v>446</v>
      </c>
      <c r="J68" s="97" t="s">
        <v>13</v>
      </c>
      <c r="K68" s="97"/>
      <c r="L68" s="45" t="s">
        <v>25</v>
      </c>
      <c r="M68" s="45">
        <v>4</v>
      </c>
      <c r="N68" s="96" t="s">
        <v>15</v>
      </c>
      <c r="O68" s="96"/>
      <c r="P68" s="96"/>
      <c r="Q68" s="45" t="s">
        <v>25</v>
      </c>
      <c r="R68" s="19">
        <f>2500+17000</f>
        <v>19500</v>
      </c>
    </row>
    <row r="69" spans="1:18" ht="30" customHeight="1">
      <c r="B69" s="3"/>
      <c r="C69" s="96">
        <v>2019</v>
      </c>
      <c r="D69" s="96"/>
      <c r="E69" s="47" t="s">
        <v>1438</v>
      </c>
      <c r="F69" s="97" t="s">
        <v>1437</v>
      </c>
      <c r="G69" s="97"/>
      <c r="H69" s="97"/>
      <c r="I69" s="47" t="s">
        <v>446</v>
      </c>
      <c r="J69" s="97" t="s">
        <v>13</v>
      </c>
      <c r="K69" s="97"/>
      <c r="L69" s="45" t="s">
        <v>25</v>
      </c>
      <c r="M69" s="45">
        <v>4</v>
      </c>
      <c r="N69" s="96" t="s">
        <v>15</v>
      </c>
      <c r="O69" s="96"/>
      <c r="P69" s="96"/>
      <c r="Q69" s="45" t="s">
        <v>14</v>
      </c>
      <c r="R69" s="19">
        <v>0</v>
      </c>
    </row>
    <row r="70" spans="1:18" ht="30" customHeight="1">
      <c r="B70" s="3"/>
      <c r="C70" s="96">
        <v>2019</v>
      </c>
      <c r="D70" s="96"/>
      <c r="E70" s="47" t="s">
        <v>1436</v>
      </c>
      <c r="F70" s="97" t="s">
        <v>1435</v>
      </c>
      <c r="G70" s="97"/>
      <c r="H70" s="97"/>
      <c r="I70" s="47" t="s">
        <v>446</v>
      </c>
      <c r="J70" s="97" t="s">
        <v>13</v>
      </c>
      <c r="K70" s="97"/>
      <c r="L70" s="45" t="s">
        <v>25</v>
      </c>
      <c r="M70" s="45">
        <v>4</v>
      </c>
      <c r="N70" s="96" t="s">
        <v>15</v>
      </c>
      <c r="O70" s="96"/>
      <c r="P70" s="96"/>
      <c r="Q70" s="45" t="s">
        <v>25</v>
      </c>
      <c r="R70" s="19">
        <f>7500+10000</f>
        <v>17500</v>
      </c>
    </row>
    <row r="71" spans="1:18" ht="30" customHeight="1">
      <c r="B71" s="3"/>
      <c r="C71" s="96">
        <v>2019</v>
      </c>
      <c r="D71" s="96"/>
      <c r="E71" s="47" t="s">
        <v>1434</v>
      </c>
      <c r="F71" s="97" t="s">
        <v>1433</v>
      </c>
      <c r="G71" s="97"/>
      <c r="H71" s="97"/>
      <c r="I71" s="47" t="s">
        <v>446</v>
      </c>
      <c r="J71" s="97" t="s">
        <v>13</v>
      </c>
      <c r="K71" s="97"/>
      <c r="L71" s="45" t="s">
        <v>25</v>
      </c>
      <c r="M71" s="45">
        <v>4</v>
      </c>
      <c r="N71" s="96" t="s">
        <v>15</v>
      </c>
      <c r="O71" s="96"/>
      <c r="P71" s="96"/>
      <c r="Q71" s="45" t="s">
        <v>25</v>
      </c>
      <c r="R71" s="19">
        <v>0</v>
      </c>
    </row>
    <row r="72" spans="1:18" ht="30" customHeight="1">
      <c r="B72" s="3"/>
      <c r="C72" s="96">
        <v>2019</v>
      </c>
      <c r="D72" s="96"/>
      <c r="E72" s="47" t="s">
        <v>1432</v>
      </c>
      <c r="F72" s="97" t="s">
        <v>1431</v>
      </c>
      <c r="G72" s="97"/>
      <c r="H72" s="97"/>
      <c r="I72" s="47" t="s">
        <v>446</v>
      </c>
      <c r="J72" s="97" t="s">
        <v>13</v>
      </c>
      <c r="K72" s="97"/>
      <c r="L72" s="45" t="s">
        <v>25</v>
      </c>
      <c r="M72" s="45">
        <v>4</v>
      </c>
      <c r="N72" s="96" t="s">
        <v>15</v>
      </c>
      <c r="O72" s="96"/>
      <c r="P72" s="96"/>
      <c r="Q72" s="45" t="s">
        <v>25</v>
      </c>
      <c r="R72" s="19">
        <v>5000</v>
      </c>
    </row>
    <row r="73" spans="1:18" ht="30" customHeight="1">
      <c r="B73" s="3"/>
      <c r="C73" s="96">
        <v>2019</v>
      </c>
      <c r="D73" s="96"/>
      <c r="E73" s="47" t="s">
        <v>1430</v>
      </c>
      <c r="F73" s="97" t="s">
        <v>1429</v>
      </c>
      <c r="G73" s="97"/>
      <c r="H73" s="97"/>
      <c r="I73" s="47" t="s">
        <v>446</v>
      </c>
      <c r="J73" s="97" t="s">
        <v>13</v>
      </c>
      <c r="K73" s="97"/>
      <c r="L73" s="45" t="s">
        <v>25</v>
      </c>
      <c r="M73" s="45">
        <v>4</v>
      </c>
      <c r="N73" s="96" t="s">
        <v>15</v>
      </c>
      <c r="O73" s="96"/>
      <c r="P73" s="96"/>
      <c r="Q73" s="45" t="s">
        <v>14</v>
      </c>
      <c r="R73" s="19">
        <v>10000</v>
      </c>
    </row>
    <row r="74" spans="1:18" ht="30" customHeight="1">
      <c r="B74" s="3"/>
      <c r="C74" s="96">
        <v>2019</v>
      </c>
      <c r="D74" s="96"/>
      <c r="E74" s="47" t="s">
        <v>1428</v>
      </c>
      <c r="F74" s="97" t="s">
        <v>1427</v>
      </c>
      <c r="G74" s="97"/>
      <c r="H74" s="97"/>
      <c r="I74" s="47" t="s">
        <v>446</v>
      </c>
      <c r="J74" s="97" t="s">
        <v>13</v>
      </c>
      <c r="K74" s="97"/>
      <c r="L74" s="45" t="s">
        <v>25</v>
      </c>
      <c r="M74" s="45">
        <v>4</v>
      </c>
      <c r="N74" s="96" t="s">
        <v>15</v>
      </c>
      <c r="O74" s="96"/>
      <c r="P74" s="96"/>
      <c r="Q74" s="45" t="s">
        <v>14</v>
      </c>
      <c r="R74" s="19">
        <v>2500</v>
      </c>
    </row>
    <row r="75" spans="1:18" s="18" customFormat="1" ht="30" customHeight="1">
      <c r="B75" s="4"/>
      <c r="C75" s="94">
        <v>2019</v>
      </c>
      <c r="D75" s="94"/>
      <c r="E75" s="1" t="s">
        <v>1426</v>
      </c>
      <c r="F75" s="95" t="s">
        <v>1425</v>
      </c>
      <c r="G75" s="95"/>
      <c r="H75" s="95"/>
      <c r="I75" s="1" t="s">
        <v>446</v>
      </c>
      <c r="J75" s="95" t="s">
        <v>13</v>
      </c>
      <c r="K75" s="95"/>
      <c r="L75" s="48" t="s">
        <v>14</v>
      </c>
      <c r="M75" s="48">
        <v>3</v>
      </c>
      <c r="N75" s="94" t="s">
        <v>15</v>
      </c>
      <c r="O75" s="94"/>
      <c r="P75" s="94"/>
      <c r="Q75" s="48" t="s">
        <v>14</v>
      </c>
      <c r="R75" s="17">
        <f>R79</f>
        <v>30000</v>
      </c>
    </row>
    <row r="76" spans="1:18" ht="30" customHeight="1">
      <c r="B76" s="3"/>
      <c r="C76" s="96">
        <v>2019</v>
      </c>
      <c r="D76" s="96"/>
      <c r="E76" s="47" t="s">
        <v>1424</v>
      </c>
      <c r="F76" s="97" t="s">
        <v>1423</v>
      </c>
      <c r="G76" s="97"/>
      <c r="H76" s="97"/>
      <c r="I76" s="47" t="s">
        <v>446</v>
      </c>
      <c r="J76" s="97" t="s">
        <v>13</v>
      </c>
      <c r="K76" s="97"/>
      <c r="L76" s="45" t="s">
        <v>25</v>
      </c>
      <c r="M76" s="45">
        <v>4</v>
      </c>
      <c r="N76" s="96" t="s">
        <v>15</v>
      </c>
      <c r="O76" s="96"/>
      <c r="P76" s="96"/>
      <c r="Q76" s="45" t="s">
        <v>14</v>
      </c>
      <c r="R76" s="19">
        <v>0</v>
      </c>
    </row>
    <row r="77" spans="1:18" ht="30" customHeight="1">
      <c r="B77" s="3"/>
      <c r="C77" s="96">
        <v>2019</v>
      </c>
      <c r="D77" s="96"/>
      <c r="E77" s="47" t="s">
        <v>1422</v>
      </c>
      <c r="F77" s="97" t="s">
        <v>1421</v>
      </c>
      <c r="G77" s="97"/>
      <c r="H77" s="97"/>
      <c r="I77" s="47" t="s">
        <v>446</v>
      </c>
      <c r="J77" s="97" t="s">
        <v>13</v>
      </c>
      <c r="K77" s="97"/>
      <c r="L77" s="45" t="s">
        <v>25</v>
      </c>
      <c r="M77" s="45">
        <v>4</v>
      </c>
      <c r="N77" s="96" t="s">
        <v>15</v>
      </c>
      <c r="O77" s="96"/>
      <c r="P77" s="96"/>
      <c r="Q77" s="45" t="s">
        <v>14</v>
      </c>
      <c r="R77" s="19">
        <v>0</v>
      </c>
    </row>
    <row r="78" spans="1:18" ht="30" customHeight="1">
      <c r="B78" s="3"/>
      <c r="C78" s="96">
        <v>2019</v>
      </c>
      <c r="D78" s="96"/>
      <c r="E78" s="47" t="s">
        <v>1420</v>
      </c>
      <c r="F78" s="97" t="s">
        <v>1419</v>
      </c>
      <c r="G78" s="97"/>
      <c r="H78" s="97"/>
      <c r="I78" s="47" t="s">
        <v>446</v>
      </c>
      <c r="J78" s="97" t="s">
        <v>13</v>
      </c>
      <c r="K78" s="97"/>
      <c r="L78" s="45" t="s">
        <v>25</v>
      </c>
      <c r="M78" s="45">
        <v>4</v>
      </c>
      <c r="N78" s="96" t="s">
        <v>15</v>
      </c>
      <c r="O78" s="96"/>
      <c r="P78" s="96"/>
      <c r="Q78" s="45" t="s">
        <v>14</v>
      </c>
      <c r="R78" s="19">
        <v>0</v>
      </c>
    </row>
    <row r="79" spans="1:18" ht="30" customHeight="1">
      <c r="B79" s="3"/>
      <c r="C79" s="96">
        <v>2019</v>
      </c>
      <c r="D79" s="96"/>
      <c r="E79" s="47" t="s">
        <v>1418</v>
      </c>
      <c r="F79" s="97" t="s">
        <v>1417</v>
      </c>
      <c r="G79" s="97"/>
      <c r="H79" s="97"/>
      <c r="I79" s="47" t="s">
        <v>446</v>
      </c>
      <c r="J79" s="97" t="s">
        <v>13</v>
      </c>
      <c r="K79" s="97"/>
      <c r="L79" s="45" t="s">
        <v>25</v>
      </c>
      <c r="M79" s="45">
        <v>4</v>
      </c>
      <c r="N79" s="96" t="s">
        <v>15</v>
      </c>
      <c r="O79" s="96"/>
      <c r="P79" s="96"/>
      <c r="Q79" s="45" t="s">
        <v>14</v>
      </c>
      <c r="R79" s="19">
        <v>30000</v>
      </c>
    </row>
    <row r="80" spans="1:18" ht="30" customHeight="1">
      <c r="B80" s="3"/>
      <c r="C80" s="96">
        <v>2019</v>
      </c>
      <c r="D80" s="96"/>
      <c r="E80" s="47" t="s">
        <v>1416</v>
      </c>
      <c r="F80" s="97" t="s">
        <v>1415</v>
      </c>
      <c r="G80" s="97"/>
      <c r="H80" s="97"/>
      <c r="I80" s="47" t="s">
        <v>446</v>
      </c>
      <c r="J80" s="97" t="s">
        <v>13</v>
      </c>
      <c r="K80" s="97"/>
      <c r="L80" s="45" t="s">
        <v>25</v>
      </c>
      <c r="M80" s="45">
        <v>4</v>
      </c>
      <c r="N80" s="96" t="s">
        <v>15</v>
      </c>
      <c r="O80" s="96"/>
      <c r="P80" s="96"/>
      <c r="Q80" s="45" t="s">
        <v>14</v>
      </c>
      <c r="R80" s="19">
        <v>0</v>
      </c>
    </row>
    <row r="81" spans="2:18" s="18" customFormat="1" ht="30" customHeight="1">
      <c r="B81" s="4"/>
      <c r="C81" s="94">
        <v>2019</v>
      </c>
      <c r="D81" s="94"/>
      <c r="E81" s="1" t="s">
        <v>1414</v>
      </c>
      <c r="F81" s="95" t="s">
        <v>1413</v>
      </c>
      <c r="G81" s="95"/>
      <c r="H81" s="95"/>
      <c r="I81" s="1" t="s">
        <v>446</v>
      </c>
      <c r="J81" s="95" t="s">
        <v>13</v>
      </c>
      <c r="K81" s="95"/>
      <c r="L81" s="48" t="s">
        <v>14</v>
      </c>
      <c r="M81" s="48">
        <v>3</v>
      </c>
      <c r="N81" s="94" t="s">
        <v>15</v>
      </c>
      <c r="O81" s="94"/>
      <c r="P81" s="94"/>
      <c r="Q81" s="48" t="s">
        <v>14</v>
      </c>
      <c r="R81" s="17">
        <f>R83+R84+R85</f>
        <v>810705.29</v>
      </c>
    </row>
    <row r="82" spans="2:18" ht="30" customHeight="1">
      <c r="B82" s="3"/>
      <c r="C82" s="96">
        <v>2019</v>
      </c>
      <c r="D82" s="96"/>
      <c r="E82" s="47" t="s">
        <v>1412</v>
      </c>
      <c r="F82" s="97" t="s">
        <v>1411</v>
      </c>
      <c r="G82" s="97"/>
      <c r="H82" s="97"/>
      <c r="I82" s="47" t="s">
        <v>446</v>
      </c>
      <c r="J82" s="97" t="s">
        <v>13</v>
      </c>
      <c r="K82" s="97"/>
      <c r="L82" s="45" t="s">
        <v>25</v>
      </c>
      <c r="M82" s="45">
        <v>4</v>
      </c>
      <c r="N82" s="96" t="s">
        <v>15</v>
      </c>
      <c r="O82" s="96"/>
      <c r="P82" s="96"/>
      <c r="Q82" s="45" t="s">
        <v>14</v>
      </c>
      <c r="R82" s="19">
        <v>0</v>
      </c>
    </row>
    <row r="83" spans="2:18" ht="30" customHeight="1">
      <c r="B83" s="3"/>
      <c r="C83" s="96">
        <v>2019</v>
      </c>
      <c r="D83" s="96"/>
      <c r="E83" s="47" t="s">
        <v>1410</v>
      </c>
      <c r="F83" s="97" t="s">
        <v>1409</v>
      </c>
      <c r="G83" s="97"/>
      <c r="H83" s="97"/>
      <c r="I83" s="47" t="s">
        <v>446</v>
      </c>
      <c r="J83" s="97" t="s">
        <v>13</v>
      </c>
      <c r="K83" s="97"/>
      <c r="L83" s="45" t="s">
        <v>25</v>
      </c>
      <c r="M83" s="45">
        <v>4</v>
      </c>
      <c r="N83" s="96" t="s">
        <v>15</v>
      </c>
      <c r="O83" s="96"/>
      <c r="P83" s="96"/>
      <c r="Q83" s="45" t="s">
        <v>14</v>
      </c>
      <c r="R83" s="19">
        <v>35000</v>
      </c>
    </row>
    <row r="84" spans="2:18" ht="30" customHeight="1">
      <c r="B84" s="3"/>
      <c r="C84" s="96">
        <v>2019</v>
      </c>
      <c r="D84" s="96"/>
      <c r="E84" s="47" t="s">
        <v>1408</v>
      </c>
      <c r="F84" s="97" t="s">
        <v>1407</v>
      </c>
      <c r="G84" s="97"/>
      <c r="H84" s="97"/>
      <c r="I84" s="47" t="s">
        <v>446</v>
      </c>
      <c r="J84" s="97" t="s">
        <v>13</v>
      </c>
      <c r="K84" s="97"/>
      <c r="L84" s="45" t="s">
        <v>25</v>
      </c>
      <c r="M84" s="45">
        <v>4</v>
      </c>
      <c r="N84" s="96" t="s">
        <v>15</v>
      </c>
      <c r="O84" s="96"/>
      <c r="P84" s="96"/>
      <c r="Q84" s="45" t="s">
        <v>14</v>
      </c>
      <c r="R84" s="19">
        <f>764059.29+646</f>
        <v>764705.29</v>
      </c>
    </row>
    <row r="85" spans="2:18" ht="30" customHeight="1">
      <c r="B85" s="3"/>
      <c r="C85" s="96">
        <v>2019</v>
      </c>
      <c r="D85" s="96"/>
      <c r="E85" s="47" t="s">
        <v>1406</v>
      </c>
      <c r="F85" s="97" t="s">
        <v>1405</v>
      </c>
      <c r="G85" s="97"/>
      <c r="H85" s="97"/>
      <c r="I85" s="47" t="s">
        <v>446</v>
      </c>
      <c r="J85" s="97" t="s">
        <v>13</v>
      </c>
      <c r="K85" s="97"/>
      <c r="L85" s="45" t="s">
        <v>25</v>
      </c>
      <c r="M85" s="45">
        <v>4</v>
      </c>
      <c r="N85" s="96" t="s">
        <v>15</v>
      </c>
      <c r="O85" s="96"/>
      <c r="P85" s="96"/>
      <c r="Q85" s="45" t="s">
        <v>14</v>
      </c>
      <c r="R85" s="19">
        <v>11000</v>
      </c>
    </row>
    <row r="86" spans="2:18" ht="30" customHeight="1">
      <c r="B86" s="3"/>
      <c r="C86" s="96">
        <v>2019</v>
      </c>
      <c r="D86" s="96"/>
      <c r="E86" s="47" t="s">
        <v>1404</v>
      </c>
      <c r="F86" s="97" t="s">
        <v>1403</v>
      </c>
      <c r="G86" s="97"/>
      <c r="H86" s="97"/>
      <c r="I86" s="47" t="s">
        <v>446</v>
      </c>
      <c r="J86" s="97" t="s">
        <v>13</v>
      </c>
      <c r="K86" s="97"/>
      <c r="L86" s="45" t="s">
        <v>25</v>
      </c>
      <c r="M86" s="45">
        <v>4</v>
      </c>
      <c r="N86" s="96" t="s">
        <v>15</v>
      </c>
      <c r="O86" s="96"/>
      <c r="P86" s="96"/>
      <c r="Q86" s="45" t="s">
        <v>14</v>
      </c>
      <c r="R86" s="19">
        <v>0</v>
      </c>
    </row>
    <row r="87" spans="2:18" s="18" customFormat="1" ht="30" customHeight="1">
      <c r="B87" s="4"/>
      <c r="C87" s="94">
        <v>2019</v>
      </c>
      <c r="D87" s="94"/>
      <c r="E87" s="1" t="s">
        <v>1402</v>
      </c>
      <c r="F87" s="95" t="s">
        <v>1401</v>
      </c>
      <c r="G87" s="95"/>
      <c r="H87" s="95"/>
      <c r="I87" s="1" t="s">
        <v>446</v>
      </c>
      <c r="J87" s="95" t="s">
        <v>13</v>
      </c>
      <c r="K87" s="95"/>
      <c r="L87" s="48" t="s">
        <v>14</v>
      </c>
      <c r="M87" s="48">
        <v>3</v>
      </c>
      <c r="N87" s="94" t="s">
        <v>15</v>
      </c>
      <c r="O87" s="94"/>
      <c r="P87" s="94"/>
      <c r="Q87" s="48" t="s">
        <v>14</v>
      </c>
      <c r="R87" s="17">
        <f>R110</f>
        <v>75286.86</v>
      </c>
    </row>
    <row r="88" spans="2:18" ht="30" customHeight="1">
      <c r="B88" s="3"/>
      <c r="C88" s="96">
        <v>2019</v>
      </c>
      <c r="D88" s="96"/>
      <c r="E88" s="47" t="s">
        <v>1400</v>
      </c>
      <c r="F88" s="97" t="s">
        <v>1399</v>
      </c>
      <c r="G88" s="97"/>
      <c r="H88" s="97"/>
      <c r="I88" s="47" t="s">
        <v>446</v>
      </c>
      <c r="J88" s="97" t="s">
        <v>13</v>
      </c>
      <c r="K88" s="97"/>
      <c r="L88" s="45" t="s">
        <v>14</v>
      </c>
      <c r="M88" s="45">
        <v>4</v>
      </c>
      <c r="N88" s="96" t="s">
        <v>15</v>
      </c>
      <c r="O88" s="96"/>
      <c r="P88" s="96"/>
      <c r="Q88" s="45" t="s">
        <v>14</v>
      </c>
      <c r="R88" s="19">
        <v>0</v>
      </c>
    </row>
    <row r="89" spans="2:18" s="22" customFormat="1" ht="30" customHeight="1">
      <c r="B89" s="8"/>
      <c r="C89" s="96">
        <v>2019</v>
      </c>
      <c r="D89" s="96"/>
      <c r="E89" s="50" t="s">
        <v>1398</v>
      </c>
      <c r="F89" s="100" t="s">
        <v>1397</v>
      </c>
      <c r="G89" s="100"/>
      <c r="H89" s="100"/>
      <c r="I89" s="50" t="s">
        <v>446</v>
      </c>
      <c r="J89" s="100" t="s">
        <v>13</v>
      </c>
      <c r="K89" s="100"/>
      <c r="L89" s="49" t="s">
        <v>25</v>
      </c>
      <c r="M89" s="49">
        <v>5</v>
      </c>
      <c r="N89" s="101" t="s">
        <v>15</v>
      </c>
      <c r="O89" s="101"/>
      <c r="P89" s="101"/>
      <c r="Q89" s="49" t="s">
        <v>14</v>
      </c>
      <c r="R89" s="21">
        <v>0</v>
      </c>
    </row>
    <row r="90" spans="2:18" ht="30" customHeight="1">
      <c r="B90" s="6"/>
      <c r="C90" s="96">
        <v>2019</v>
      </c>
      <c r="D90" s="96"/>
      <c r="E90" s="47" t="s">
        <v>1396</v>
      </c>
      <c r="F90" s="97" t="s">
        <v>1395</v>
      </c>
      <c r="G90" s="97"/>
      <c r="H90" s="97"/>
      <c r="I90" s="47" t="s">
        <v>446</v>
      </c>
      <c r="J90" s="97" t="s">
        <v>13</v>
      </c>
      <c r="K90" s="97"/>
      <c r="L90" s="45" t="s">
        <v>25</v>
      </c>
      <c r="M90" s="45">
        <v>5</v>
      </c>
      <c r="N90" s="96" t="s">
        <v>15</v>
      </c>
      <c r="O90" s="96"/>
      <c r="P90" s="96"/>
      <c r="Q90" s="45" t="s">
        <v>14</v>
      </c>
      <c r="R90" s="19">
        <v>0</v>
      </c>
    </row>
    <row r="91" spans="2:18" ht="30" customHeight="1">
      <c r="B91" s="6"/>
      <c r="C91" s="96">
        <v>2019</v>
      </c>
      <c r="D91" s="96"/>
      <c r="E91" s="47" t="s">
        <v>1394</v>
      </c>
      <c r="F91" s="97" t="s">
        <v>1393</v>
      </c>
      <c r="G91" s="97"/>
      <c r="H91" s="97"/>
      <c r="I91" s="47" t="s">
        <v>446</v>
      </c>
      <c r="J91" s="97" t="s">
        <v>13</v>
      </c>
      <c r="K91" s="97"/>
      <c r="L91" s="45" t="s">
        <v>25</v>
      </c>
      <c r="M91" s="45">
        <v>5</v>
      </c>
      <c r="N91" s="96" t="s">
        <v>15</v>
      </c>
      <c r="O91" s="96"/>
      <c r="P91" s="96"/>
      <c r="Q91" s="45" t="s">
        <v>14</v>
      </c>
      <c r="R91" s="19">
        <v>0</v>
      </c>
    </row>
    <row r="92" spans="2:18" ht="30" customHeight="1">
      <c r="B92" s="3"/>
      <c r="C92" s="96">
        <v>2019</v>
      </c>
      <c r="D92" s="96"/>
      <c r="E92" s="47" t="s">
        <v>1392</v>
      </c>
      <c r="F92" s="97" t="s">
        <v>1390</v>
      </c>
      <c r="G92" s="97"/>
      <c r="H92" s="97"/>
      <c r="I92" s="47" t="s">
        <v>446</v>
      </c>
      <c r="J92" s="97" t="s">
        <v>13</v>
      </c>
      <c r="K92" s="97"/>
      <c r="L92" s="45" t="s">
        <v>14</v>
      </c>
      <c r="M92" s="45">
        <v>4</v>
      </c>
      <c r="N92" s="96" t="s">
        <v>15</v>
      </c>
      <c r="O92" s="96"/>
      <c r="P92" s="96"/>
      <c r="Q92" s="45" t="s">
        <v>14</v>
      </c>
      <c r="R92" s="19">
        <v>0</v>
      </c>
    </row>
    <row r="93" spans="2:18" ht="30" customHeight="1">
      <c r="B93" s="6"/>
      <c r="C93" s="96">
        <v>2019</v>
      </c>
      <c r="D93" s="96"/>
      <c r="E93" s="47" t="s">
        <v>1391</v>
      </c>
      <c r="F93" s="97" t="s">
        <v>1390</v>
      </c>
      <c r="G93" s="97"/>
      <c r="H93" s="97"/>
      <c r="I93" s="47" t="s">
        <v>446</v>
      </c>
      <c r="J93" s="97" t="s">
        <v>13</v>
      </c>
      <c r="K93" s="97"/>
      <c r="L93" s="45" t="s">
        <v>25</v>
      </c>
      <c r="M93" s="45">
        <v>5</v>
      </c>
      <c r="N93" s="96" t="s">
        <v>15</v>
      </c>
      <c r="O93" s="96"/>
      <c r="P93" s="96"/>
      <c r="Q93" s="45" t="s">
        <v>14</v>
      </c>
      <c r="R93" s="19">
        <v>0</v>
      </c>
    </row>
    <row r="94" spans="2:18" ht="30" customHeight="1">
      <c r="B94" s="6"/>
      <c r="C94" s="96">
        <v>2019</v>
      </c>
      <c r="D94" s="96"/>
      <c r="E94" s="47" t="s">
        <v>1389</v>
      </c>
      <c r="F94" s="97" t="s">
        <v>1388</v>
      </c>
      <c r="G94" s="97"/>
      <c r="H94" s="97"/>
      <c r="I94" s="47" t="s">
        <v>446</v>
      </c>
      <c r="J94" s="97" t="s">
        <v>13</v>
      </c>
      <c r="K94" s="97"/>
      <c r="L94" s="45" t="s">
        <v>25</v>
      </c>
      <c r="M94" s="45">
        <v>5</v>
      </c>
      <c r="N94" s="96" t="s">
        <v>15</v>
      </c>
      <c r="O94" s="96"/>
      <c r="P94" s="96"/>
      <c r="Q94" s="45" t="s">
        <v>14</v>
      </c>
      <c r="R94" s="19">
        <v>0</v>
      </c>
    </row>
    <row r="95" spans="2:18" ht="30" customHeight="1">
      <c r="B95" s="6"/>
      <c r="C95" s="96">
        <v>2019</v>
      </c>
      <c r="D95" s="96"/>
      <c r="E95" s="47" t="s">
        <v>1387</v>
      </c>
      <c r="F95" s="97" t="s">
        <v>1386</v>
      </c>
      <c r="G95" s="97"/>
      <c r="H95" s="97"/>
      <c r="I95" s="47" t="s">
        <v>446</v>
      </c>
      <c r="J95" s="97" t="s">
        <v>13</v>
      </c>
      <c r="K95" s="97"/>
      <c r="L95" s="45" t="s">
        <v>25</v>
      </c>
      <c r="M95" s="45">
        <v>5</v>
      </c>
      <c r="N95" s="96" t="s">
        <v>15</v>
      </c>
      <c r="O95" s="96"/>
      <c r="P95" s="96"/>
      <c r="Q95" s="45" t="s">
        <v>14</v>
      </c>
      <c r="R95" s="19">
        <v>0</v>
      </c>
    </row>
    <row r="96" spans="2:18" ht="30" customHeight="1">
      <c r="B96" s="3"/>
      <c r="C96" s="96">
        <v>2019</v>
      </c>
      <c r="D96" s="96"/>
      <c r="E96" s="47" t="s">
        <v>1385</v>
      </c>
      <c r="F96" s="97" t="s">
        <v>1384</v>
      </c>
      <c r="G96" s="97"/>
      <c r="H96" s="97"/>
      <c r="I96" s="47" t="s">
        <v>446</v>
      </c>
      <c r="J96" s="97" t="s">
        <v>13</v>
      </c>
      <c r="K96" s="97"/>
      <c r="L96" s="45" t="s">
        <v>14</v>
      </c>
      <c r="M96" s="45">
        <v>4</v>
      </c>
      <c r="N96" s="96" t="s">
        <v>15</v>
      </c>
      <c r="O96" s="96"/>
      <c r="P96" s="96"/>
      <c r="Q96" s="45" t="s">
        <v>14</v>
      </c>
      <c r="R96" s="19">
        <v>0</v>
      </c>
    </row>
    <row r="97" spans="2:18" ht="30" customHeight="1">
      <c r="B97" s="6"/>
      <c r="C97" s="96">
        <v>2019</v>
      </c>
      <c r="D97" s="96"/>
      <c r="E97" s="47" t="s">
        <v>1383</v>
      </c>
      <c r="F97" s="97" t="s">
        <v>1382</v>
      </c>
      <c r="G97" s="97"/>
      <c r="H97" s="97"/>
      <c r="I97" s="47" t="s">
        <v>446</v>
      </c>
      <c r="J97" s="97" t="s">
        <v>13</v>
      </c>
      <c r="K97" s="97"/>
      <c r="L97" s="45" t="s">
        <v>25</v>
      </c>
      <c r="M97" s="45">
        <v>5</v>
      </c>
      <c r="N97" s="96" t="s">
        <v>15</v>
      </c>
      <c r="O97" s="96"/>
      <c r="P97" s="96"/>
      <c r="Q97" s="45" t="s">
        <v>14</v>
      </c>
      <c r="R97" s="19">
        <v>0</v>
      </c>
    </row>
    <row r="98" spans="2:18" ht="30" customHeight="1">
      <c r="B98" s="6"/>
      <c r="C98" s="96">
        <v>2019</v>
      </c>
      <c r="D98" s="96"/>
      <c r="E98" s="47" t="s">
        <v>1381</v>
      </c>
      <c r="F98" s="97" t="s">
        <v>1380</v>
      </c>
      <c r="G98" s="97"/>
      <c r="H98" s="97"/>
      <c r="I98" s="47" t="s">
        <v>446</v>
      </c>
      <c r="J98" s="97" t="s">
        <v>13</v>
      </c>
      <c r="K98" s="97"/>
      <c r="L98" s="45" t="s">
        <v>25</v>
      </c>
      <c r="M98" s="45">
        <v>5</v>
      </c>
      <c r="N98" s="96" t="s">
        <v>15</v>
      </c>
      <c r="O98" s="96"/>
      <c r="P98" s="96"/>
      <c r="Q98" s="45" t="s">
        <v>14</v>
      </c>
      <c r="R98" s="19">
        <v>0</v>
      </c>
    </row>
    <row r="99" spans="2:18" ht="30" customHeight="1">
      <c r="B99" s="6"/>
      <c r="C99" s="96">
        <v>2019</v>
      </c>
      <c r="D99" s="96"/>
      <c r="E99" s="47" t="s">
        <v>1379</v>
      </c>
      <c r="F99" s="97" t="s">
        <v>1378</v>
      </c>
      <c r="G99" s="97"/>
      <c r="H99" s="97"/>
      <c r="I99" s="47" t="s">
        <v>446</v>
      </c>
      <c r="J99" s="97" t="s">
        <v>13</v>
      </c>
      <c r="K99" s="97"/>
      <c r="L99" s="45" t="s">
        <v>25</v>
      </c>
      <c r="M99" s="45">
        <v>5</v>
      </c>
      <c r="N99" s="96" t="s">
        <v>15</v>
      </c>
      <c r="O99" s="96"/>
      <c r="P99" s="96"/>
      <c r="Q99" s="45" t="s">
        <v>14</v>
      </c>
      <c r="R99" s="19">
        <v>0</v>
      </c>
    </row>
    <row r="100" spans="2:18" ht="30" customHeight="1">
      <c r="B100" s="3"/>
      <c r="C100" s="96">
        <v>2019</v>
      </c>
      <c r="D100" s="96"/>
      <c r="E100" s="47" t="s">
        <v>1377</v>
      </c>
      <c r="F100" s="97" t="s">
        <v>1375</v>
      </c>
      <c r="G100" s="97"/>
      <c r="H100" s="97"/>
      <c r="I100" s="47" t="s">
        <v>446</v>
      </c>
      <c r="J100" s="97" t="s">
        <v>13</v>
      </c>
      <c r="K100" s="97"/>
      <c r="L100" s="45" t="s">
        <v>14</v>
      </c>
      <c r="M100" s="45">
        <v>4</v>
      </c>
      <c r="N100" s="96" t="s">
        <v>15</v>
      </c>
      <c r="O100" s="96"/>
      <c r="P100" s="96"/>
      <c r="Q100" s="45" t="s">
        <v>14</v>
      </c>
      <c r="R100" s="19">
        <v>0</v>
      </c>
    </row>
    <row r="101" spans="2:18" ht="30" customHeight="1">
      <c r="B101" s="6"/>
      <c r="C101" s="96">
        <v>2019</v>
      </c>
      <c r="D101" s="96"/>
      <c r="E101" s="47" t="s">
        <v>1376</v>
      </c>
      <c r="F101" s="97" t="s">
        <v>1375</v>
      </c>
      <c r="G101" s="97"/>
      <c r="H101" s="97"/>
      <c r="I101" s="47" t="s">
        <v>446</v>
      </c>
      <c r="J101" s="97" t="s">
        <v>13</v>
      </c>
      <c r="K101" s="97"/>
      <c r="L101" s="45" t="s">
        <v>25</v>
      </c>
      <c r="M101" s="45">
        <v>5</v>
      </c>
      <c r="N101" s="96" t="s">
        <v>15</v>
      </c>
      <c r="O101" s="96"/>
      <c r="P101" s="96"/>
      <c r="Q101" s="45" t="s">
        <v>14</v>
      </c>
      <c r="R101" s="19">
        <v>0</v>
      </c>
    </row>
    <row r="102" spans="2:18" ht="30" customHeight="1">
      <c r="B102" s="6"/>
      <c r="C102" s="96">
        <v>2019</v>
      </c>
      <c r="D102" s="96"/>
      <c r="E102" s="47" t="s">
        <v>1374</v>
      </c>
      <c r="F102" s="97" t="s">
        <v>1373</v>
      </c>
      <c r="G102" s="97"/>
      <c r="H102" s="97"/>
      <c r="I102" s="47" t="s">
        <v>446</v>
      </c>
      <c r="J102" s="97" t="s">
        <v>13</v>
      </c>
      <c r="K102" s="97"/>
      <c r="L102" s="45" t="s">
        <v>25</v>
      </c>
      <c r="M102" s="45">
        <v>5</v>
      </c>
      <c r="N102" s="96" t="s">
        <v>15</v>
      </c>
      <c r="O102" s="96"/>
      <c r="P102" s="96"/>
      <c r="Q102" s="45" t="s">
        <v>14</v>
      </c>
      <c r="R102" s="19">
        <v>0</v>
      </c>
    </row>
    <row r="103" spans="2:18" ht="30" customHeight="1">
      <c r="B103" s="6"/>
      <c r="C103" s="96">
        <v>2019</v>
      </c>
      <c r="D103" s="96"/>
      <c r="E103" s="47" t="s">
        <v>1372</v>
      </c>
      <c r="F103" s="97" t="s">
        <v>1371</v>
      </c>
      <c r="G103" s="97"/>
      <c r="H103" s="97"/>
      <c r="I103" s="47" t="s">
        <v>446</v>
      </c>
      <c r="J103" s="97" t="s">
        <v>13</v>
      </c>
      <c r="K103" s="97"/>
      <c r="L103" s="45" t="s">
        <v>25</v>
      </c>
      <c r="M103" s="45">
        <v>5</v>
      </c>
      <c r="N103" s="96" t="s">
        <v>15</v>
      </c>
      <c r="O103" s="96"/>
      <c r="P103" s="96"/>
      <c r="Q103" s="45" t="s">
        <v>14</v>
      </c>
      <c r="R103" s="19">
        <v>0</v>
      </c>
    </row>
    <row r="104" spans="2:18" ht="30" customHeight="1">
      <c r="B104" s="3"/>
      <c r="C104" s="96">
        <v>2019</v>
      </c>
      <c r="D104" s="96"/>
      <c r="E104" s="47" t="s">
        <v>1370</v>
      </c>
      <c r="F104" s="97" t="s">
        <v>1369</v>
      </c>
      <c r="G104" s="97"/>
      <c r="H104" s="97"/>
      <c r="I104" s="47" t="s">
        <v>446</v>
      </c>
      <c r="J104" s="97" t="s">
        <v>13</v>
      </c>
      <c r="K104" s="97"/>
      <c r="L104" s="45" t="s">
        <v>14</v>
      </c>
      <c r="M104" s="45">
        <v>4</v>
      </c>
      <c r="N104" s="96" t="s">
        <v>15</v>
      </c>
      <c r="O104" s="96"/>
      <c r="P104" s="96"/>
      <c r="Q104" s="45" t="s">
        <v>14</v>
      </c>
      <c r="R104" s="19">
        <v>0</v>
      </c>
    </row>
    <row r="105" spans="2:18" ht="30" customHeight="1">
      <c r="B105" s="6"/>
      <c r="C105" s="96">
        <v>2019</v>
      </c>
      <c r="D105" s="96"/>
      <c r="E105" s="47" t="s">
        <v>1368</v>
      </c>
      <c r="F105" s="97" t="s">
        <v>1367</v>
      </c>
      <c r="G105" s="97"/>
      <c r="H105" s="97"/>
      <c r="I105" s="47" t="s">
        <v>446</v>
      </c>
      <c r="J105" s="97" t="s">
        <v>13</v>
      </c>
      <c r="K105" s="97"/>
      <c r="L105" s="45" t="s">
        <v>25</v>
      </c>
      <c r="M105" s="45">
        <v>5</v>
      </c>
      <c r="N105" s="96" t="s">
        <v>15</v>
      </c>
      <c r="O105" s="96"/>
      <c r="P105" s="96"/>
      <c r="Q105" s="45" t="s">
        <v>14</v>
      </c>
      <c r="R105" s="19">
        <v>0</v>
      </c>
    </row>
    <row r="106" spans="2:18" ht="30" customHeight="1">
      <c r="B106" s="6"/>
      <c r="C106" s="96">
        <v>2019</v>
      </c>
      <c r="D106" s="96"/>
      <c r="E106" s="47" t="s">
        <v>1366</v>
      </c>
      <c r="F106" s="97" t="s">
        <v>1365</v>
      </c>
      <c r="G106" s="97"/>
      <c r="H106" s="97"/>
      <c r="I106" s="47" t="s">
        <v>446</v>
      </c>
      <c r="J106" s="97" t="s">
        <v>13</v>
      </c>
      <c r="K106" s="97"/>
      <c r="L106" s="45" t="s">
        <v>25</v>
      </c>
      <c r="M106" s="45">
        <v>5</v>
      </c>
      <c r="N106" s="96" t="s">
        <v>15</v>
      </c>
      <c r="O106" s="96"/>
      <c r="P106" s="96"/>
      <c r="Q106" s="45" t="s">
        <v>14</v>
      </c>
      <c r="R106" s="19">
        <v>0</v>
      </c>
    </row>
    <row r="107" spans="2:18" ht="30" customHeight="1">
      <c r="B107" s="6"/>
      <c r="C107" s="96">
        <v>2019</v>
      </c>
      <c r="D107" s="96"/>
      <c r="E107" s="47" t="s">
        <v>1364</v>
      </c>
      <c r="F107" s="97" t="s">
        <v>1363</v>
      </c>
      <c r="G107" s="97"/>
      <c r="H107" s="97"/>
      <c r="I107" s="47" t="s">
        <v>446</v>
      </c>
      <c r="J107" s="97" t="s">
        <v>13</v>
      </c>
      <c r="K107" s="97"/>
      <c r="L107" s="45" t="s">
        <v>25</v>
      </c>
      <c r="M107" s="45">
        <v>5</v>
      </c>
      <c r="N107" s="96" t="s">
        <v>15</v>
      </c>
      <c r="O107" s="96"/>
      <c r="P107" s="96"/>
      <c r="Q107" s="45" t="s">
        <v>14</v>
      </c>
      <c r="R107" s="19">
        <v>0</v>
      </c>
    </row>
    <row r="108" spans="2:18" ht="30" customHeight="1">
      <c r="B108" s="3"/>
      <c r="C108" s="96">
        <v>2019</v>
      </c>
      <c r="D108" s="96"/>
      <c r="E108" s="47" t="s">
        <v>1362</v>
      </c>
      <c r="F108" s="97" t="s">
        <v>1361</v>
      </c>
      <c r="G108" s="97"/>
      <c r="H108" s="97"/>
      <c r="I108" s="47" t="s">
        <v>446</v>
      </c>
      <c r="J108" s="97" t="s">
        <v>13</v>
      </c>
      <c r="K108" s="97"/>
      <c r="L108" s="45" t="s">
        <v>14</v>
      </c>
      <c r="M108" s="45">
        <v>4</v>
      </c>
      <c r="N108" s="96" t="s">
        <v>15</v>
      </c>
      <c r="O108" s="96"/>
      <c r="P108" s="96"/>
      <c r="Q108" s="45" t="s">
        <v>14</v>
      </c>
      <c r="R108" s="19">
        <v>0</v>
      </c>
    </row>
    <row r="109" spans="2:18" ht="30" customHeight="1">
      <c r="B109" s="6"/>
      <c r="C109" s="96">
        <v>2019</v>
      </c>
      <c r="D109" s="96"/>
      <c r="E109" s="47" t="s">
        <v>1360</v>
      </c>
      <c r="F109" s="97" t="s">
        <v>1359</v>
      </c>
      <c r="G109" s="97"/>
      <c r="H109" s="97"/>
      <c r="I109" s="47" t="s">
        <v>446</v>
      </c>
      <c r="J109" s="97" t="s">
        <v>13</v>
      </c>
      <c r="K109" s="97"/>
      <c r="L109" s="45" t="s">
        <v>25</v>
      </c>
      <c r="M109" s="45">
        <v>5</v>
      </c>
      <c r="N109" s="96" t="s">
        <v>15</v>
      </c>
      <c r="O109" s="96"/>
      <c r="P109" s="96"/>
      <c r="Q109" s="45" t="s">
        <v>14</v>
      </c>
      <c r="R109" s="19">
        <v>0</v>
      </c>
    </row>
    <row r="110" spans="2:18" s="22" customFormat="1" ht="30" customHeight="1">
      <c r="B110" s="3"/>
      <c r="C110" s="96">
        <v>2019</v>
      </c>
      <c r="D110" s="96"/>
      <c r="E110" s="50" t="s">
        <v>1358</v>
      </c>
      <c r="F110" s="100" t="s">
        <v>1356</v>
      </c>
      <c r="G110" s="100"/>
      <c r="H110" s="100"/>
      <c r="I110" s="50" t="s">
        <v>446</v>
      </c>
      <c r="J110" s="100" t="s">
        <v>13</v>
      </c>
      <c r="K110" s="100"/>
      <c r="L110" s="49" t="s">
        <v>14</v>
      </c>
      <c r="M110" s="49">
        <v>4</v>
      </c>
      <c r="N110" s="101" t="s">
        <v>15</v>
      </c>
      <c r="O110" s="101"/>
      <c r="P110" s="101"/>
      <c r="Q110" s="49" t="s">
        <v>14</v>
      </c>
      <c r="R110" s="19">
        <v>75286.86</v>
      </c>
    </row>
    <row r="111" spans="2:18" ht="30" customHeight="1">
      <c r="B111" s="6"/>
      <c r="C111" s="96">
        <v>2019</v>
      </c>
      <c r="D111" s="96"/>
      <c r="E111" s="47" t="s">
        <v>1357</v>
      </c>
      <c r="F111" s="97" t="s">
        <v>1356</v>
      </c>
      <c r="G111" s="97"/>
      <c r="H111" s="97"/>
      <c r="I111" s="47" t="s">
        <v>446</v>
      </c>
      <c r="J111" s="97" t="s">
        <v>13</v>
      </c>
      <c r="K111" s="97"/>
      <c r="L111" s="45" t="s">
        <v>25</v>
      </c>
      <c r="M111" s="45">
        <v>5</v>
      </c>
      <c r="N111" s="96" t="s">
        <v>15</v>
      </c>
      <c r="O111" s="96"/>
      <c r="P111" s="96"/>
      <c r="Q111" s="45" t="s">
        <v>14</v>
      </c>
      <c r="R111" s="19">
        <v>0</v>
      </c>
    </row>
    <row r="112" spans="2:18" ht="30" customHeight="1">
      <c r="B112" s="6"/>
      <c r="C112" s="96">
        <v>2019</v>
      </c>
      <c r="D112" s="96"/>
      <c r="E112" s="47" t="s">
        <v>1355</v>
      </c>
      <c r="F112" s="97" t="s">
        <v>1354</v>
      </c>
      <c r="G112" s="97"/>
      <c r="H112" s="97"/>
      <c r="I112" s="47" t="s">
        <v>446</v>
      </c>
      <c r="J112" s="97" t="s">
        <v>13</v>
      </c>
      <c r="K112" s="97"/>
      <c r="L112" s="45" t="s">
        <v>25</v>
      </c>
      <c r="M112" s="45">
        <v>5</v>
      </c>
      <c r="N112" s="96" t="s">
        <v>15</v>
      </c>
      <c r="O112" s="96"/>
      <c r="P112" s="96"/>
      <c r="Q112" s="45" t="s">
        <v>14</v>
      </c>
      <c r="R112" s="19">
        <v>0</v>
      </c>
    </row>
    <row r="113" spans="2:18" ht="30" customHeight="1">
      <c r="B113" s="6"/>
      <c r="C113" s="96">
        <v>2019</v>
      </c>
      <c r="D113" s="96"/>
      <c r="E113" s="47" t="s">
        <v>1353</v>
      </c>
      <c r="F113" s="97" t="s">
        <v>1352</v>
      </c>
      <c r="G113" s="97"/>
      <c r="H113" s="97"/>
      <c r="I113" s="47" t="s">
        <v>446</v>
      </c>
      <c r="J113" s="97" t="s">
        <v>13</v>
      </c>
      <c r="K113" s="97"/>
      <c r="L113" s="45" t="s">
        <v>25</v>
      </c>
      <c r="M113" s="45">
        <v>5</v>
      </c>
      <c r="N113" s="96" t="s">
        <v>15</v>
      </c>
      <c r="O113" s="96"/>
      <c r="P113" s="96"/>
      <c r="Q113" s="45" t="s">
        <v>14</v>
      </c>
      <c r="R113" s="19">
        <v>0</v>
      </c>
    </row>
    <row r="114" spans="2:18" ht="30" customHeight="1">
      <c r="B114" s="3"/>
      <c r="C114" s="96">
        <v>2019</v>
      </c>
      <c r="D114" s="96"/>
      <c r="E114" s="47" t="s">
        <v>1351</v>
      </c>
      <c r="F114" s="97" t="s">
        <v>1349</v>
      </c>
      <c r="G114" s="97"/>
      <c r="H114" s="97"/>
      <c r="I114" s="47" t="s">
        <v>446</v>
      </c>
      <c r="J114" s="97" t="s">
        <v>13</v>
      </c>
      <c r="K114" s="97"/>
      <c r="L114" s="45" t="s">
        <v>14</v>
      </c>
      <c r="M114" s="45">
        <v>4</v>
      </c>
      <c r="N114" s="96" t="s">
        <v>15</v>
      </c>
      <c r="O114" s="96"/>
      <c r="P114" s="96"/>
      <c r="Q114" s="45" t="s">
        <v>14</v>
      </c>
      <c r="R114" s="19">
        <v>0</v>
      </c>
    </row>
    <row r="115" spans="2:18" ht="30" customHeight="1">
      <c r="B115" s="6"/>
      <c r="C115" s="96">
        <v>2019</v>
      </c>
      <c r="D115" s="96"/>
      <c r="E115" s="47" t="s">
        <v>1350</v>
      </c>
      <c r="F115" s="97" t="s">
        <v>1349</v>
      </c>
      <c r="G115" s="97"/>
      <c r="H115" s="97"/>
      <c r="I115" s="47" t="s">
        <v>446</v>
      </c>
      <c r="J115" s="97" t="s">
        <v>13</v>
      </c>
      <c r="K115" s="97"/>
      <c r="L115" s="45" t="s">
        <v>25</v>
      </c>
      <c r="M115" s="45">
        <v>5</v>
      </c>
      <c r="N115" s="96" t="s">
        <v>15</v>
      </c>
      <c r="O115" s="96"/>
      <c r="P115" s="96"/>
      <c r="Q115" s="45" t="s">
        <v>14</v>
      </c>
      <c r="R115" s="19">
        <v>0</v>
      </c>
    </row>
    <row r="116" spans="2:18" ht="30" customHeight="1">
      <c r="B116" s="6"/>
      <c r="C116" s="96">
        <v>2019</v>
      </c>
      <c r="D116" s="96"/>
      <c r="E116" s="47" t="s">
        <v>1348</v>
      </c>
      <c r="F116" s="97" t="s">
        <v>1347</v>
      </c>
      <c r="G116" s="97"/>
      <c r="H116" s="97"/>
      <c r="I116" s="47" t="s">
        <v>446</v>
      </c>
      <c r="J116" s="97" t="s">
        <v>13</v>
      </c>
      <c r="K116" s="97"/>
      <c r="L116" s="45" t="s">
        <v>25</v>
      </c>
      <c r="M116" s="45">
        <v>5</v>
      </c>
      <c r="N116" s="96" t="s">
        <v>15</v>
      </c>
      <c r="O116" s="96"/>
      <c r="P116" s="96"/>
      <c r="Q116" s="45" t="s">
        <v>14</v>
      </c>
      <c r="R116" s="19">
        <v>0</v>
      </c>
    </row>
    <row r="117" spans="2:18" ht="30" customHeight="1">
      <c r="B117" s="6"/>
      <c r="C117" s="96">
        <v>2019</v>
      </c>
      <c r="D117" s="96"/>
      <c r="E117" s="47" t="s">
        <v>1346</v>
      </c>
      <c r="F117" s="97" t="s">
        <v>1345</v>
      </c>
      <c r="G117" s="97"/>
      <c r="H117" s="97"/>
      <c r="I117" s="47" t="s">
        <v>446</v>
      </c>
      <c r="J117" s="97" t="s">
        <v>13</v>
      </c>
      <c r="K117" s="97"/>
      <c r="L117" s="45" t="s">
        <v>25</v>
      </c>
      <c r="M117" s="45">
        <v>5</v>
      </c>
      <c r="N117" s="96" t="s">
        <v>15</v>
      </c>
      <c r="O117" s="96"/>
      <c r="P117" s="96"/>
      <c r="Q117" s="45" t="s">
        <v>14</v>
      </c>
      <c r="R117" s="19">
        <v>0</v>
      </c>
    </row>
    <row r="118" spans="2:18" ht="30" customHeight="1">
      <c r="B118" s="3"/>
      <c r="C118" s="96">
        <v>2019</v>
      </c>
      <c r="D118" s="96"/>
      <c r="E118" s="47" t="s">
        <v>1344</v>
      </c>
      <c r="F118" s="97" t="s">
        <v>1342</v>
      </c>
      <c r="G118" s="97"/>
      <c r="H118" s="97"/>
      <c r="I118" s="47" t="s">
        <v>446</v>
      </c>
      <c r="J118" s="97" t="s">
        <v>13</v>
      </c>
      <c r="K118" s="97"/>
      <c r="L118" s="45" t="s">
        <v>14</v>
      </c>
      <c r="M118" s="45">
        <v>4</v>
      </c>
      <c r="N118" s="96" t="s">
        <v>15</v>
      </c>
      <c r="O118" s="96"/>
      <c r="P118" s="96"/>
      <c r="Q118" s="45" t="s">
        <v>14</v>
      </c>
      <c r="R118" s="19">
        <v>0</v>
      </c>
    </row>
    <row r="119" spans="2:18" ht="30" customHeight="1">
      <c r="B119" s="6"/>
      <c r="C119" s="96">
        <v>2019</v>
      </c>
      <c r="D119" s="96"/>
      <c r="E119" s="47" t="s">
        <v>1343</v>
      </c>
      <c r="F119" s="97" t="s">
        <v>1342</v>
      </c>
      <c r="G119" s="97"/>
      <c r="H119" s="97"/>
      <c r="I119" s="47" t="s">
        <v>446</v>
      </c>
      <c r="J119" s="97" t="s">
        <v>13</v>
      </c>
      <c r="K119" s="97"/>
      <c r="L119" s="45" t="s">
        <v>25</v>
      </c>
      <c r="M119" s="45">
        <v>5</v>
      </c>
      <c r="N119" s="96" t="s">
        <v>15</v>
      </c>
      <c r="O119" s="96"/>
      <c r="P119" s="96"/>
      <c r="Q119" s="45" t="s">
        <v>14</v>
      </c>
      <c r="R119" s="19">
        <v>0</v>
      </c>
    </row>
    <row r="120" spans="2:18" ht="30" customHeight="1">
      <c r="B120" s="3"/>
      <c r="C120" s="96">
        <v>2019</v>
      </c>
      <c r="D120" s="96"/>
      <c r="E120" s="47" t="s">
        <v>1341</v>
      </c>
      <c r="F120" s="97" t="s">
        <v>1340</v>
      </c>
      <c r="G120" s="97"/>
      <c r="H120" s="97"/>
      <c r="I120" s="47" t="s">
        <v>446</v>
      </c>
      <c r="J120" s="97" t="s">
        <v>13</v>
      </c>
      <c r="K120" s="97"/>
      <c r="L120" s="45" t="s">
        <v>14</v>
      </c>
      <c r="M120" s="45">
        <v>4</v>
      </c>
      <c r="N120" s="96" t="s">
        <v>15</v>
      </c>
      <c r="O120" s="96"/>
      <c r="P120" s="96"/>
      <c r="Q120" s="45" t="s">
        <v>14</v>
      </c>
      <c r="R120" s="19">
        <v>0</v>
      </c>
    </row>
    <row r="121" spans="2:18" ht="30" customHeight="1">
      <c r="B121" s="6"/>
      <c r="C121" s="96">
        <v>2019</v>
      </c>
      <c r="D121" s="96"/>
      <c r="E121" s="47" t="s">
        <v>1339</v>
      </c>
      <c r="F121" s="97" t="s">
        <v>1338</v>
      </c>
      <c r="G121" s="97"/>
      <c r="H121" s="97"/>
      <c r="I121" s="47" t="s">
        <v>446</v>
      </c>
      <c r="J121" s="97" t="s">
        <v>13</v>
      </c>
      <c r="K121" s="97"/>
      <c r="L121" s="45" t="s">
        <v>25</v>
      </c>
      <c r="M121" s="45">
        <v>5</v>
      </c>
      <c r="N121" s="96" t="s">
        <v>15</v>
      </c>
      <c r="O121" s="96"/>
      <c r="P121" s="96"/>
      <c r="Q121" s="45" t="s">
        <v>14</v>
      </c>
      <c r="R121" s="19">
        <v>0</v>
      </c>
    </row>
    <row r="122" spans="2:18" ht="30" customHeight="1">
      <c r="B122" s="6"/>
      <c r="C122" s="96">
        <v>2019</v>
      </c>
      <c r="D122" s="96"/>
      <c r="E122" s="47" t="s">
        <v>1337</v>
      </c>
      <c r="F122" s="97" t="s">
        <v>1336</v>
      </c>
      <c r="G122" s="97"/>
      <c r="H122" s="97"/>
      <c r="I122" s="47" t="s">
        <v>446</v>
      </c>
      <c r="J122" s="97" t="s">
        <v>13</v>
      </c>
      <c r="K122" s="97"/>
      <c r="L122" s="45" t="s">
        <v>25</v>
      </c>
      <c r="M122" s="45">
        <v>5</v>
      </c>
      <c r="N122" s="96" t="s">
        <v>15</v>
      </c>
      <c r="O122" s="96"/>
      <c r="P122" s="96"/>
      <c r="Q122" s="45" t="s">
        <v>14</v>
      </c>
      <c r="R122" s="19">
        <v>0</v>
      </c>
    </row>
    <row r="123" spans="2:18" ht="30" customHeight="1">
      <c r="B123" s="3"/>
      <c r="C123" s="96">
        <v>2019</v>
      </c>
      <c r="D123" s="96"/>
      <c r="E123" s="47" t="s">
        <v>1335</v>
      </c>
      <c r="F123" s="97" t="s">
        <v>1334</v>
      </c>
      <c r="G123" s="97"/>
      <c r="H123" s="97"/>
      <c r="I123" s="47" t="s">
        <v>446</v>
      </c>
      <c r="J123" s="97" t="s">
        <v>13</v>
      </c>
      <c r="K123" s="97"/>
      <c r="L123" s="45" t="s">
        <v>25</v>
      </c>
      <c r="M123" s="45">
        <v>4</v>
      </c>
      <c r="N123" s="96" t="s">
        <v>15</v>
      </c>
      <c r="O123" s="96"/>
      <c r="P123" s="96"/>
      <c r="Q123" s="45" t="s">
        <v>14</v>
      </c>
      <c r="R123" s="19">
        <v>0</v>
      </c>
    </row>
    <row r="124" spans="2:18" ht="30" customHeight="1">
      <c r="B124" s="3"/>
      <c r="C124" s="96">
        <v>2019</v>
      </c>
      <c r="D124" s="96"/>
      <c r="E124" s="47" t="s">
        <v>1333</v>
      </c>
      <c r="F124" s="97" t="s">
        <v>1332</v>
      </c>
      <c r="G124" s="97"/>
      <c r="H124" s="97"/>
      <c r="I124" s="47" t="s">
        <v>446</v>
      </c>
      <c r="J124" s="97" t="s">
        <v>13</v>
      </c>
      <c r="K124" s="97"/>
      <c r="L124" s="45" t="s">
        <v>25</v>
      </c>
      <c r="M124" s="45">
        <v>4</v>
      </c>
      <c r="N124" s="96" t="s">
        <v>15</v>
      </c>
      <c r="O124" s="96"/>
      <c r="P124" s="96"/>
      <c r="Q124" s="45" t="s">
        <v>14</v>
      </c>
      <c r="R124" s="19">
        <v>0</v>
      </c>
    </row>
    <row r="125" spans="2:18" ht="30" customHeight="1">
      <c r="B125" s="3"/>
      <c r="C125" s="96">
        <v>2019</v>
      </c>
      <c r="D125" s="96"/>
      <c r="E125" s="47" t="s">
        <v>1331</v>
      </c>
      <c r="F125" s="97" t="s">
        <v>1330</v>
      </c>
      <c r="G125" s="97"/>
      <c r="H125" s="97"/>
      <c r="I125" s="47" t="s">
        <v>446</v>
      </c>
      <c r="J125" s="97" t="s">
        <v>13</v>
      </c>
      <c r="K125" s="97"/>
      <c r="L125" s="45" t="s">
        <v>14</v>
      </c>
      <c r="M125" s="45">
        <v>4</v>
      </c>
      <c r="N125" s="96" t="s">
        <v>15</v>
      </c>
      <c r="O125" s="96"/>
      <c r="P125" s="96"/>
      <c r="Q125" s="45" t="s">
        <v>14</v>
      </c>
      <c r="R125" s="19">
        <v>0</v>
      </c>
    </row>
    <row r="126" spans="2:18" ht="30" customHeight="1">
      <c r="B126" s="6"/>
      <c r="C126" s="96">
        <v>2019</v>
      </c>
      <c r="D126" s="96"/>
      <c r="E126" s="47" t="s">
        <v>1329</v>
      </c>
      <c r="F126" s="97" t="s">
        <v>1328</v>
      </c>
      <c r="G126" s="97"/>
      <c r="H126" s="97"/>
      <c r="I126" s="47" t="s">
        <v>446</v>
      </c>
      <c r="J126" s="97" t="s">
        <v>13</v>
      </c>
      <c r="K126" s="97"/>
      <c r="L126" s="45" t="s">
        <v>25</v>
      </c>
      <c r="M126" s="45">
        <v>5</v>
      </c>
      <c r="N126" s="96" t="s">
        <v>15</v>
      </c>
      <c r="O126" s="96"/>
      <c r="P126" s="96"/>
      <c r="Q126" s="45" t="s">
        <v>14</v>
      </c>
      <c r="R126" s="19">
        <v>0</v>
      </c>
    </row>
    <row r="127" spans="2:18" ht="30" customHeight="1">
      <c r="B127" s="6"/>
      <c r="C127" s="96">
        <v>2019</v>
      </c>
      <c r="D127" s="96"/>
      <c r="E127" s="47" t="s">
        <v>1327</v>
      </c>
      <c r="F127" s="97" t="s">
        <v>1326</v>
      </c>
      <c r="G127" s="97"/>
      <c r="H127" s="97"/>
      <c r="I127" s="47" t="s">
        <v>446</v>
      </c>
      <c r="J127" s="97" t="s">
        <v>13</v>
      </c>
      <c r="K127" s="97"/>
      <c r="L127" s="45" t="s">
        <v>25</v>
      </c>
      <c r="M127" s="45">
        <v>5</v>
      </c>
      <c r="N127" s="96" t="s">
        <v>15</v>
      </c>
      <c r="O127" s="96"/>
      <c r="P127" s="96"/>
      <c r="Q127" s="45" t="s">
        <v>14</v>
      </c>
      <c r="R127" s="19">
        <v>0</v>
      </c>
    </row>
    <row r="128" spans="2:18" ht="30" customHeight="1">
      <c r="B128" s="6"/>
      <c r="C128" s="96">
        <v>2019</v>
      </c>
      <c r="D128" s="96"/>
      <c r="E128" s="47" t="s">
        <v>1325</v>
      </c>
      <c r="F128" s="97" t="s">
        <v>1324</v>
      </c>
      <c r="G128" s="97"/>
      <c r="H128" s="97"/>
      <c r="I128" s="47" t="s">
        <v>446</v>
      </c>
      <c r="J128" s="97" t="s">
        <v>13</v>
      </c>
      <c r="K128" s="97"/>
      <c r="L128" s="45" t="s">
        <v>25</v>
      </c>
      <c r="M128" s="45">
        <v>5</v>
      </c>
      <c r="N128" s="96" t="s">
        <v>15</v>
      </c>
      <c r="O128" s="96"/>
      <c r="P128" s="96"/>
      <c r="Q128" s="45" t="s">
        <v>14</v>
      </c>
      <c r="R128" s="19">
        <v>0</v>
      </c>
    </row>
    <row r="129" spans="1:18" ht="30" customHeight="1">
      <c r="B129" s="3"/>
      <c r="C129" s="96">
        <v>2019</v>
      </c>
      <c r="D129" s="96"/>
      <c r="E129" s="47" t="s">
        <v>1323</v>
      </c>
      <c r="F129" s="97" t="s">
        <v>1322</v>
      </c>
      <c r="G129" s="97"/>
      <c r="H129" s="97"/>
      <c r="I129" s="47" t="s">
        <v>446</v>
      </c>
      <c r="J129" s="97" t="s">
        <v>13</v>
      </c>
      <c r="K129" s="97"/>
      <c r="L129" s="45" t="s">
        <v>25</v>
      </c>
      <c r="M129" s="45">
        <v>4</v>
      </c>
      <c r="N129" s="96" t="s">
        <v>15</v>
      </c>
      <c r="O129" s="96"/>
      <c r="P129" s="96"/>
      <c r="Q129" s="45" t="s">
        <v>14</v>
      </c>
      <c r="R129" s="19">
        <v>0</v>
      </c>
    </row>
    <row r="130" spans="1:18" s="16" customFormat="1" ht="30" customHeight="1">
      <c r="B130" s="5"/>
      <c r="C130" s="98">
        <v>2019</v>
      </c>
      <c r="D130" s="98"/>
      <c r="E130" s="53" t="s">
        <v>1321</v>
      </c>
      <c r="F130" s="99" t="s">
        <v>1320</v>
      </c>
      <c r="G130" s="99"/>
      <c r="H130" s="99"/>
      <c r="I130" s="53" t="s">
        <v>446</v>
      </c>
      <c r="J130" s="99" t="s">
        <v>13</v>
      </c>
      <c r="K130" s="99"/>
      <c r="L130" s="51" t="s">
        <v>14</v>
      </c>
      <c r="M130" s="51">
        <v>2</v>
      </c>
      <c r="N130" s="98" t="s">
        <v>15</v>
      </c>
      <c r="O130" s="98"/>
      <c r="P130" s="98"/>
      <c r="Q130" s="51" t="s">
        <v>14</v>
      </c>
      <c r="R130" s="15">
        <f>R131+R136+R138</f>
        <v>232923.55</v>
      </c>
    </row>
    <row r="131" spans="1:18" s="18" customFormat="1" ht="30" customHeight="1">
      <c r="B131" s="4"/>
      <c r="C131" s="94">
        <v>2019</v>
      </c>
      <c r="D131" s="94"/>
      <c r="E131" s="1" t="s">
        <v>1319</v>
      </c>
      <c r="F131" s="95" t="s">
        <v>1318</v>
      </c>
      <c r="G131" s="95"/>
      <c r="H131" s="95"/>
      <c r="I131" s="1" t="s">
        <v>446</v>
      </c>
      <c r="J131" s="95" t="s">
        <v>13</v>
      </c>
      <c r="K131" s="95"/>
      <c r="L131" s="48" t="s">
        <v>14</v>
      </c>
      <c r="M131" s="48">
        <v>3</v>
      </c>
      <c r="N131" s="94" t="s">
        <v>15</v>
      </c>
      <c r="O131" s="94"/>
      <c r="P131" s="94"/>
      <c r="Q131" s="48" t="s">
        <v>14</v>
      </c>
      <c r="R131" s="17">
        <f>R132+R133+R134</f>
        <v>129153.91</v>
      </c>
    </row>
    <row r="132" spans="1:18" ht="30" customHeight="1">
      <c r="B132" s="3"/>
      <c r="C132" s="96">
        <v>2019</v>
      </c>
      <c r="D132" s="96"/>
      <c r="E132" s="47" t="s">
        <v>1317</v>
      </c>
      <c r="F132" s="97" t="s">
        <v>1316</v>
      </c>
      <c r="G132" s="97"/>
      <c r="H132" s="97"/>
      <c r="I132" s="47" t="s">
        <v>446</v>
      </c>
      <c r="J132" s="97" t="s">
        <v>13</v>
      </c>
      <c r="K132" s="97"/>
      <c r="L132" s="45" t="s">
        <v>25</v>
      </c>
      <c r="M132" s="45">
        <v>4</v>
      </c>
      <c r="N132" s="96" t="s">
        <v>15</v>
      </c>
      <c r="O132" s="96"/>
      <c r="P132" s="96"/>
      <c r="Q132" s="45" t="s">
        <v>25</v>
      </c>
      <c r="R132" s="19">
        <v>35994.800000000003</v>
      </c>
    </row>
    <row r="133" spans="1:18" ht="30" customHeight="1">
      <c r="B133" s="3"/>
      <c r="C133" s="96">
        <v>2019</v>
      </c>
      <c r="D133" s="96"/>
      <c r="E133" s="47" t="s">
        <v>1315</v>
      </c>
      <c r="F133" s="97" t="s">
        <v>1314</v>
      </c>
      <c r="G133" s="97"/>
      <c r="H133" s="97"/>
      <c r="I133" s="47" t="s">
        <v>446</v>
      </c>
      <c r="J133" s="97" t="s">
        <v>13</v>
      </c>
      <c r="K133" s="97"/>
      <c r="L133" s="45" t="s">
        <v>25</v>
      </c>
      <c r="M133" s="45">
        <v>4</v>
      </c>
      <c r="N133" s="96" t="s">
        <v>15</v>
      </c>
      <c r="O133" s="96"/>
      <c r="P133" s="96"/>
      <c r="Q133" s="45" t="s">
        <v>14</v>
      </c>
      <c r="R133" s="19">
        <v>1000</v>
      </c>
    </row>
    <row r="134" spans="1:18" ht="30" customHeight="1">
      <c r="B134" s="3"/>
      <c r="C134" s="96">
        <v>2019</v>
      </c>
      <c r="D134" s="96"/>
      <c r="E134" s="47" t="s">
        <v>1313</v>
      </c>
      <c r="F134" s="97" t="s">
        <v>1312</v>
      </c>
      <c r="G134" s="97"/>
      <c r="H134" s="97"/>
      <c r="I134" s="47" t="s">
        <v>446</v>
      </c>
      <c r="J134" s="97" t="s">
        <v>13</v>
      </c>
      <c r="K134" s="97"/>
      <c r="L134" s="45" t="s">
        <v>25</v>
      </c>
      <c r="M134" s="45">
        <v>4</v>
      </c>
      <c r="N134" s="96" t="s">
        <v>15</v>
      </c>
      <c r="O134" s="96"/>
      <c r="P134" s="96"/>
      <c r="Q134" s="45" t="s">
        <v>25</v>
      </c>
      <c r="R134" s="19">
        <f>2000+90159.11</f>
        <v>92159.11</v>
      </c>
    </row>
    <row r="135" spans="1:18" ht="30" customHeight="1">
      <c r="B135" s="3"/>
      <c r="C135" s="96">
        <v>2019</v>
      </c>
      <c r="D135" s="96"/>
      <c r="E135" s="47" t="s">
        <v>1311</v>
      </c>
      <c r="F135" s="97" t="s">
        <v>1310</v>
      </c>
      <c r="G135" s="97"/>
      <c r="H135" s="97"/>
      <c r="I135" s="47" t="s">
        <v>446</v>
      </c>
      <c r="J135" s="97" t="s">
        <v>13</v>
      </c>
      <c r="K135" s="97"/>
      <c r="L135" s="45" t="s">
        <v>25</v>
      </c>
      <c r="M135" s="45">
        <v>4</v>
      </c>
      <c r="N135" s="96" t="s">
        <v>15</v>
      </c>
      <c r="O135" s="96"/>
      <c r="P135" s="96"/>
      <c r="Q135" s="45" t="s">
        <v>14</v>
      </c>
      <c r="R135" s="19">
        <v>0</v>
      </c>
    </row>
    <row r="136" spans="1:18" s="18" customFormat="1" ht="30" customHeight="1">
      <c r="B136" s="4"/>
      <c r="C136" s="94">
        <v>2019</v>
      </c>
      <c r="D136" s="94"/>
      <c r="E136" s="1" t="s">
        <v>1309</v>
      </c>
      <c r="F136" s="95" t="s">
        <v>1308</v>
      </c>
      <c r="G136" s="95"/>
      <c r="H136" s="95"/>
      <c r="I136" s="1" t="s">
        <v>446</v>
      </c>
      <c r="J136" s="95" t="s">
        <v>13</v>
      </c>
      <c r="K136" s="95"/>
      <c r="L136" s="48" t="s">
        <v>14</v>
      </c>
      <c r="M136" s="48">
        <v>3</v>
      </c>
      <c r="N136" s="94" t="s">
        <v>15</v>
      </c>
      <c r="O136" s="94"/>
      <c r="P136" s="94"/>
      <c r="Q136" s="48" t="s">
        <v>14</v>
      </c>
      <c r="R136" s="17">
        <f>R137</f>
        <v>17579.64</v>
      </c>
    </row>
    <row r="137" spans="1:18" ht="30" customHeight="1">
      <c r="A137" s="6"/>
      <c r="C137" s="96">
        <v>2019</v>
      </c>
      <c r="D137" s="96"/>
      <c r="E137" s="47" t="s">
        <v>1307</v>
      </c>
      <c r="F137" s="97" t="s">
        <v>1306</v>
      </c>
      <c r="G137" s="97"/>
      <c r="H137" s="97"/>
      <c r="I137" s="47" t="s">
        <v>446</v>
      </c>
      <c r="J137" s="97" t="s">
        <v>13</v>
      </c>
      <c r="K137" s="97"/>
      <c r="L137" s="45" t="s">
        <v>25</v>
      </c>
      <c r="M137" s="45">
        <v>4</v>
      </c>
      <c r="N137" s="96" t="s">
        <v>15</v>
      </c>
      <c r="O137" s="96"/>
      <c r="P137" s="96"/>
      <c r="Q137" s="45" t="s">
        <v>25</v>
      </c>
      <c r="R137" s="19">
        <f>17579.64</f>
        <v>17579.64</v>
      </c>
    </row>
    <row r="138" spans="1:18" s="18" customFormat="1" ht="30" customHeight="1">
      <c r="B138" s="4"/>
      <c r="C138" s="94">
        <v>2019</v>
      </c>
      <c r="D138" s="94"/>
      <c r="E138" s="1" t="s">
        <v>1578</v>
      </c>
      <c r="F138" s="95" t="s">
        <v>1320</v>
      </c>
      <c r="G138" s="95"/>
      <c r="H138" s="95"/>
      <c r="I138" s="1" t="s">
        <v>446</v>
      </c>
      <c r="J138" s="95" t="s">
        <v>13</v>
      </c>
      <c r="K138" s="95"/>
      <c r="L138" s="73" t="s">
        <v>14</v>
      </c>
      <c r="M138" s="73">
        <v>3</v>
      </c>
      <c r="N138" s="94" t="s">
        <v>15</v>
      </c>
      <c r="O138" s="94"/>
      <c r="P138" s="94"/>
      <c r="Q138" s="73" t="s">
        <v>14</v>
      </c>
      <c r="R138" s="17">
        <f>R139</f>
        <v>86190</v>
      </c>
    </row>
    <row r="139" spans="1:18" ht="30" customHeight="1">
      <c r="A139" s="6"/>
      <c r="C139" s="71"/>
      <c r="D139" s="71"/>
      <c r="E139" s="72" t="s">
        <v>1579</v>
      </c>
      <c r="F139" s="97" t="s">
        <v>1320</v>
      </c>
      <c r="G139" s="97"/>
      <c r="H139" s="97"/>
      <c r="I139" s="72" t="s">
        <v>446</v>
      </c>
      <c r="J139" s="97" t="s">
        <v>13</v>
      </c>
      <c r="K139" s="97"/>
      <c r="L139" s="71" t="s">
        <v>25</v>
      </c>
      <c r="M139" s="71">
        <v>4</v>
      </c>
      <c r="N139" s="71"/>
      <c r="O139" s="71"/>
      <c r="P139" s="71"/>
      <c r="Q139" s="71"/>
      <c r="R139" s="19">
        <f>84300+1890</f>
        <v>86190</v>
      </c>
    </row>
    <row r="140" spans="1:18" s="16" customFormat="1" ht="30" customHeight="1">
      <c r="B140" s="5"/>
      <c r="C140" s="98">
        <v>2019</v>
      </c>
      <c r="D140" s="98"/>
      <c r="E140" s="53" t="s">
        <v>1305</v>
      </c>
      <c r="F140" s="99" t="s">
        <v>1304</v>
      </c>
      <c r="G140" s="99"/>
      <c r="H140" s="99"/>
      <c r="I140" s="53" t="s">
        <v>446</v>
      </c>
      <c r="J140" s="99" t="s">
        <v>13</v>
      </c>
      <c r="K140" s="99"/>
      <c r="L140" s="51" t="s">
        <v>14</v>
      </c>
      <c r="M140" s="51">
        <v>2</v>
      </c>
      <c r="N140" s="98" t="s">
        <v>15</v>
      </c>
      <c r="O140" s="98"/>
      <c r="P140" s="98"/>
      <c r="Q140" s="51" t="s">
        <v>14</v>
      </c>
      <c r="R140" s="15">
        <f>R141+R168+R176+R206+R234+R278+R292</f>
        <v>39164418.909999996</v>
      </c>
    </row>
    <row r="141" spans="1:18" s="18" customFormat="1" ht="30" customHeight="1">
      <c r="B141" s="4"/>
      <c r="C141" s="94">
        <v>2019</v>
      </c>
      <c r="D141" s="94"/>
      <c r="E141" s="1" t="s">
        <v>1303</v>
      </c>
      <c r="F141" s="95" t="s">
        <v>1301</v>
      </c>
      <c r="G141" s="95"/>
      <c r="H141" s="95"/>
      <c r="I141" s="1" t="s">
        <v>446</v>
      </c>
      <c r="J141" s="95" t="s">
        <v>13</v>
      </c>
      <c r="K141" s="95"/>
      <c r="L141" s="48" t="s">
        <v>14</v>
      </c>
      <c r="M141" s="48">
        <v>3</v>
      </c>
      <c r="N141" s="94" t="s">
        <v>15</v>
      </c>
      <c r="O141" s="94"/>
      <c r="P141" s="94"/>
      <c r="Q141" s="48" t="s">
        <v>14</v>
      </c>
      <c r="R141" s="17">
        <f>R142</f>
        <v>24981222.629999999</v>
      </c>
    </row>
    <row r="142" spans="1:18" ht="30" customHeight="1">
      <c r="B142" s="3"/>
      <c r="C142" s="96">
        <v>2019</v>
      </c>
      <c r="D142" s="96"/>
      <c r="E142" s="47" t="s">
        <v>1302</v>
      </c>
      <c r="F142" s="97" t="s">
        <v>1301</v>
      </c>
      <c r="G142" s="97"/>
      <c r="H142" s="97"/>
      <c r="I142" s="47" t="s">
        <v>446</v>
      </c>
      <c r="J142" s="97" t="s">
        <v>13</v>
      </c>
      <c r="K142" s="97"/>
      <c r="L142" s="45" t="s">
        <v>14</v>
      </c>
      <c r="M142" s="45">
        <v>4</v>
      </c>
      <c r="N142" s="96" t="s">
        <v>15</v>
      </c>
      <c r="O142" s="96"/>
      <c r="P142" s="96"/>
      <c r="Q142" s="45" t="s">
        <v>14</v>
      </c>
      <c r="R142" s="19">
        <f>24981222.63</f>
        <v>24981222.629999999</v>
      </c>
    </row>
    <row r="143" spans="1:18" ht="30" customHeight="1">
      <c r="B143" s="6"/>
      <c r="C143" s="96">
        <v>2019</v>
      </c>
      <c r="D143" s="96"/>
      <c r="E143" s="47" t="s">
        <v>1300</v>
      </c>
      <c r="F143" s="97" t="s">
        <v>1299</v>
      </c>
      <c r="G143" s="97"/>
      <c r="H143" s="97"/>
      <c r="I143" s="47" t="s">
        <v>446</v>
      </c>
      <c r="J143" s="97" t="s">
        <v>13</v>
      </c>
      <c r="K143" s="97"/>
      <c r="L143" s="45" t="s">
        <v>25</v>
      </c>
      <c r="M143" s="45">
        <v>5</v>
      </c>
      <c r="N143" s="96" t="s">
        <v>15</v>
      </c>
      <c r="O143" s="96"/>
      <c r="P143" s="96"/>
      <c r="Q143" s="45" t="s">
        <v>14</v>
      </c>
      <c r="R143" s="19">
        <v>0</v>
      </c>
    </row>
    <row r="144" spans="1:18" ht="30" customHeight="1">
      <c r="B144" s="6"/>
      <c r="C144" s="96">
        <v>2019</v>
      </c>
      <c r="D144" s="96"/>
      <c r="E144" s="47" t="s">
        <v>1298</v>
      </c>
      <c r="F144" s="97" t="s">
        <v>1297</v>
      </c>
      <c r="G144" s="97"/>
      <c r="H144" s="97"/>
      <c r="I144" s="47" t="s">
        <v>446</v>
      </c>
      <c r="J144" s="97" t="s">
        <v>13</v>
      </c>
      <c r="K144" s="97"/>
      <c r="L144" s="45" t="s">
        <v>25</v>
      </c>
      <c r="M144" s="45">
        <v>5</v>
      </c>
      <c r="N144" s="96" t="s">
        <v>15</v>
      </c>
      <c r="O144" s="96"/>
      <c r="P144" s="96"/>
      <c r="Q144" s="45" t="s">
        <v>14</v>
      </c>
      <c r="R144" s="19">
        <v>0</v>
      </c>
    </row>
    <row r="145" spans="2:18" ht="30" customHeight="1">
      <c r="B145" s="6"/>
      <c r="C145" s="96">
        <v>2019</v>
      </c>
      <c r="D145" s="96"/>
      <c r="E145" s="47" t="s">
        <v>1296</v>
      </c>
      <c r="F145" s="97" t="s">
        <v>1295</v>
      </c>
      <c r="G145" s="97"/>
      <c r="H145" s="97"/>
      <c r="I145" s="47" t="s">
        <v>446</v>
      </c>
      <c r="J145" s="97" t="s">
        <v>13</v>
      </c>
      <c r="K145" s="97"/>
      <c r="L145" s="45" t="s">
        <v>25</v>
      </c>
      <c r="M145" s="45">
        <v>5</v>
      </c>
      <c r="N145" s="96" t="s">
        <v>15</v>
      </c>
      <c r="O145" s="96"/>
      <c r="P145" s="96"/>
      <c r="Q145" s="45" t="s">
        <v>14</v>
      </c>
      <c r="R145" s="19">
        <v>0</v>
      </c>
    </row>
    <row r="146" spans="2:18" ht="30" customHeight="1">
      <c r="B146" s="6"/>
      <c r="C146" s="96">
        <v>2019</v>
      </c>
      <c r="D146" s="96"/>
      <c r="E146" s="47" t="s">
        <v>1294</v>
      </c>
      <c r="F146" s="97" t="s">
        <v>1293</v>
      </c>
      <c r="G146" s="97"/>
      <c r="H146" s="97"/>
      <c r="I146" s="47" t="s">
        <v>446</v>
      </c>
      <c r="J146" s="97" t="s">
        <v>13</v>
      </c>
      <c r="K146" s="97"/>
      <c r="L146" s="45" t="s">
        <v>25</v>
      </c>
      <c r="M146" s="45">
        <v>5</v>
      </c>
      <c r="N146" s="96" t="s">
        <v>15</v>
      </c>
      <c r="O146" s="96"/>
      <c r="P146" s="96"/>
      <c r="Q146" s="45" t="s">
        <v>14</v>
      </c>
      <c r="R146" s="19">
        <v>0</v>
      </c>
    </row>
    <row r="147" spans="2:18" ht="30" customHeight="1">
      <c r="B147" s="6"/>
      <c r="C147" s="96">
        <v>2019</v>
      </c>
      <c r="D147" s="96"/>
      <c r="E147" s="47" t="s">
        <v>1292</v>
      </c>
      <c r="F147" s="97" t="s">
        <v>1291</v>
      </c>
      <c r="G147" s="97"/>
      <c r="H147" s="97"/>
      <c r="I147" s="47" t="s">
        <v>446</v>
      </c>
      <c r="J147" s="97" t="s">
        <v>13</v>
      </c>
      <c r="K147" s="97"/>
      <c r="L147" s="45" t="s">
        <v>25</v>
      </c>
      <c r="M147" s="45">
        <v>5</v>
      </c>
      <c r="N147" s="96" t="s">
        <v>15</v>
      </c>
      <c r="O147" s="96"/>
      <c r="P147" s="96"/>
      <c r="Q147" s="45" t="s">
        <v>14</v>
      </c>
      <c r="R147" s="19">
        <v>0</v>
      </c>
    </row>
    <row r="148" spans="2:18" ht="30" customHeight="1">
      <c r="B148" s="6"/>
      <c r="C148" s="96">
        <v>2019</v>
      </c>
      <c r="D148" s="96"/>
      <c r="E148" s="47" t="s">
        <v>1290</v>
      </c>
      <c r="F148" s="97" t="s">
        <v>1289</v>
      </c>
      <c r="G148" s="97"/>
      <c r="H148" s="97"/>
      <c r="I148" s="47" t="s">
        <v>446</v>
      </c>
      <c r="J148" s="97" t="s">
        <v>13</v>
      </c>
      <c r="K148" s="97"/>
      <c r="L148" s="45" t="s">
        <v>25</v>
      </c>
      <c r="M148" s="45">
        <v>5</v>
      </c>
      <c r="N148" s="96" t="s">
        <v>15</v>
      </c>
      <c r="O148" s="96"/>
      <c r="P148" s="96"/>
      <c r="Q148" s="45" t="s">
        <v>14</v>
      </c>
      <c r="R148" s="19">
        <v>0</v>
      </c>
    </row>
    <row r="149" spans="2:18" ht="30" customHeight="1">
      <c r="B149" s="6"/>
      <c r="C149" s="96">
        <v>2019</v>
      </c>
      <c r="D149" s="96"/>
      <c r="E149" s="47" t="s">
        <v>1288</v>
      </c>
      <c r="F149" s="97" t="s">
        <v>1287</v>
      </c>
      <c r="G149" s="97"/>
      <c r="H149" s="97"/>
      <c r="I149" s="47" t="s">
        <v>446</v>
      </c>
      <c r="J149" s="97" t="s">
        <v>13</v>
      </c>
      <c r="K149" s="97"/>
      <c r="L149" s="45" t="s">
        <v>25</v>
      </c>
      <c r="M149" s="45">
        <v>5</v>
      </c>
      <c r="N149" s="96" t="s">
        <v>15</v>
      </c>
      <c r="O149" s="96"/>
      <c r="P149" s="96"/>
      <c r="Q149" s="45" t="s">
        <v>14</v>
      </c>
      <c r="R149" s="19">
        <v>0</v>
      </c>
    </row>
    <row r="150" spans="2:18" ht="30" customHeight="1">
      <c r="B150" s="6"/>
      <c r="C150" s="96">
        <v>2019</v>
      </c>
      <c r="D150" s="96"/>
      <c r="E150" s="47" t="s">
        <v>1286</v>
      </c>
      <c r="F150" s="97" t="s">
        <v>1285</v>
      </c>
      <c r="G150" s="97"/>
      <c r="H150" s="97"/>
      <c r="I150" s="47" t="s">
        <v>446</v>
      </c>
      <c r="J150" s="97" t="s">
        <v>13</v>
      </c>
      <c r="K150" s="97"/>
      <c r="L150" s="45" t="s">
        <v>25</v>
      </c>
      <c r="M150" s="45">
        <v>5</v>
      </c>
      <c r="N150" s="96" t="s">
        <v>15</v>
      </c>
      <c r="O150" s="96"/>
      <c r="P150" s="96"/>
      <c r="Q150" s="45" t="s">
        <v>14</v>
      </c>
      <c r="R150" s="19">
        <v>0</v>
      </c>
    </row>
    <row r="151" spans="2:18" ht="30" customHeight="1">
      <c r="B151" s="6"/>
      <c r="C151" s="96">
        <v>2019</v>
      </c>
      <c r="D151" s="96"/>
      <c r="E151" s="47" t="s">
        <v>1284</v>
      </c>
      <c r="F151" s="97" t="s">
        <v>1283</v>
      </c>
      <c r="G151" s="97"/>
      <c r="H151" s="97"/>
      <c r="I151" s="47" t="s">
        <v>446</v>
      </c>
      <c r="J151" s="97" t="s">
        <v>13</v>
      </c>
      <c r="K151" s="97"/>
      <c r="L151" s="45" t="s">
        <v>25</v>
      </c>
      <c r="M151" s="45">
        <v>5</v>
      </c>
      <c r="N151" s="96" t="s">
        <v>15</v>
      </c>
      <c r="O151" s="96"/>
      <c r="P151" s="96"/>
      <c r="Q151" s="45" t="s">
        <v>14</v>
      </c>
      <c r="R151" s="19">
        <v>0</v>
      </c>
    </row>
    <row r="152" spans="2:18" ht="30" customHeight="1">
      <c r="B152" s="6"/>
      <c r="C152" s="96">
        <v>2019</v>
      </c>
      <c r="D152" s="96"/>
      <c r="E152" s="47" t="s">
        <v>1282</v>
      </c>
      <c r="F152" s="97" t="s">
        <v>1281</v>
      </c>
      <c r="G152" s="97"/>
      <c r="H152" s="97"/>
      <c r="I152" s="47" t="s">
        <v>446</v>
      </c>
      <c r="J152" s="97" t="s">
        <v>13</v>
      </c>
      <c r="K152" s="97"/>
      <c r="L152" s="45" t="s">
        <v>25</v>
      </c>
      <c r="M152" s="45">
        <v>5</v>
      </c>
      <c r="N152" s="96" t="s">
        <v>15</v>
      </c>
      <c r="O152" s="96"/>
      <c r="P152" s="96"/>
      <c r="Q152" s="45" t="s">
        <v>14</v>
      </c>
      <c r="R152" s="19">
        <v>0</v>
      </c>
    </row>
    <row r="153" spans="2:18" ht="30" customHeight="1">
      <c r="B153" s="6"/>
      <c r="C153" s="96">
        <v>2019</v>
      </c>
      <c r="D153" s="96"/>
      <c r="E153" s="47" t="s">
        <v>1280</v>
      </c>
      <c r="F153" s="97" t="s">
        <v>1279</v>
      </c>
      <c r="G153" s="97"/>
      <c r="H153" s="97"/>
      <c r="I153" s="47" t="s">
        <v>446</v>
      </c>
      <c r="J153" s="97" t="s">
        <v>13</v>
      </c>
      <c r="K153" s="97"/>
      <c r="L153" s="45" t="s">
        <v>25</v>
      </c>
      <c r="M153" s="45">
        <v>5</v>
      </c>
      <c r="N153" s="96" t="s">
        <v>15</v>
      </c>
      <c r="O153" s="96"/>
      <c r="P153" s="96"/>
      <c r="Q153" s="45" t="s">
        <v>14</v>
      </c>
      <c r="R153" s="19">
        <v>0</v>
      </c>
    </row>
    <row r="154" spans="2:18" ht="30" customHeight="1">
      <c r="B154" s="6"/>
      <c r="C154" s="96">
        <v>2019</v>
      </c>
      <c r="D154" s="96"/>
      <c r="E154" s="47" t="s">
        <v>1278</v>
      </c>
      <c r="F154" s="97" t="s">
        <v>1277</v>
      </c>
      <c r="G154" s="97"/>
      <c r="H154" s="97"/>
      <c r="I154" s="47" t="s">
        <v>446</v>
      </c>
      <c r="J154" s="97" t="s">
        <v>13</v>
      </c>
      <c r="K154" s="97"/>
      <c r="L154" s="45" t="s">
        <v>25</v>
      </c>
      <c r="M154" s="45">
        <v>5</v>
      </c>
      <c r="N154" s="96" t="s">
        <v>15</v>
      </c>
      <c r="O154" s="96"/>
      <c r="P154" s="96"/>
      <c r="Q154" s="45" t="s">
        <v>14</v>
      </c>
      <c r="R154" s="19">
        <v>0</v>
      </c>
    </row>
    <row r="155" spans="2:18" s="18" customFormat="1" ht="30" customHeight="1">
      <c r="B155" s="4"/>
      <c r="C155" s="94">
        <v>2019</v>
      </c>
      <c r="D155" s="94"/>
      <c r="E155" s="1" t="s">
        <v>1276</v>
      </c>
      <c r="F155" s="95" t="s">
        <v>1275</v>
      </c>
      <c r="G155" s="95"/>
      <c r="H155" s="95"/>
      <c r="I155" s="1" t="s">
        <v>446</v>
      </c>
      <c r="J155" s="95" t="s">
        <v>13</v>
      </c>
      <c r="K155" s="95"/>
      <c r="L155" s="48" t="s">
        <v>14</v>
      </c>
      <c r="M155" s="48">
        <v>3</v>
      </c>
      <c r="N155" s="94" t="s">
        <v>15</v>
      </c>
      <c r="O155" s="94"/>
      <c r="P155" s="94"/>
      <c r="Q155" s="48" t="s">
        <v>14</v>
      </c>
      <c r="R155" s="17">
        <v>0</v>
      </c>
    </row>
    <row r="156" spans="2:18" ht="30" customHeight="1">
      <c r="B156" s="3"/>
      <c r="C156" s="96">
        <v>2019</v>
      </c>
      <c r="D156" s="96"/>
      <c r="E156" s="47" t="s">
        <v>1274</v>
      </c>
      <c r="F156" s="97" t="s">
        <v>1273</v>
      </c>
      <c r="G156" s="97"/>
      <c r="H156" s="97"/>
      <c r="I156" s="47" t="s">
        <v>446</v>
      </c>
      <c r="J156" s="97" t="s">
        <v>13</v>
      </c>
      <c r="K156" s="97"/>
      <c r="L156" s="45" t="s">
        <v>14</v>
      </c>
      <c r="M156" s="45">
        <v>4</v>
      </c>
      <c r="N156" s="96" t="s">
        <v>15</v>
      </c>
      <c r="O156" s="96"/>
      <c r="P156" s="96"/>
      <c r="Q156" s="45" t="s">
        <v>14</v>
      </c>
      <c r="R156" s="19">
        <v>0</v>
      </c>
    </row>
    <row r="157" spans="2:18" ht="30" customHeight="1">
      <c r="B157" s="6"/>
      <c r="C157" s="96">
        <v>2019</v>
      </c>
      <c r="D157" s="96"/>
      <c r="E157" s="47" t="s">
        <v>1272</v>
      </c>
      <c r="F157" s="97" t="s">
        <v>1271</v>
      </c>
      <c r="G157" s="97"/>
      <c r="H157" s="97"/>
      <c r="I157" s="47" t="s">
        <v>446</v>
      </c>
      <c r="J157" s="97" t="s">
        <v>13</v>
      </c>
      <c r="K157" s="97"/>
      <c r="L157" s="45" t="s">
        <v>25</v>
      </c>
      <c r="M157" s="45">
        <v>5</v>
      </c>
      <c r="N157" s="96" t="s">
        <v>15</v>
      </c>
      <c r="O157" s="96"/>
      <c r="P157" s="96"/>
      <c r="Q157" s="45" t="s">
        <v>14</v>
      </c>
      <c r="R157" s="19">
        <v>0</v>
      </c>
    </row>
    <row r="158" spans="2:18" ht="30" customHeight="1">
      <c r="B158" s="6"/>
      <c r="C158" s="96">
        <v>2019</v>
      </c>
      <c r="D158" s="96"/>
      <c r="E158" s="47" t="s">
        <v>1270</v>
      </c>
      <c r="F158" s="97" t="s">
        <v>1269</v>
      </c>
      <c r="G158" s="97"/>
      <c r="H158" s="97"/>
      <c r="I158" s="47" t="s">
        <v>446</v>
      </c>
      <c r="J158" s="97" t="s">
        <v>13</v>
      </c>
      <c r="K158" s="97"/>
      <c r="L158" s="45" t="s">
        <v>25</v>
      </c>
      <c r="M158" s="45">
        <v>5</v>
      </c>
      <c r="N158" s="96" t="s">
        <v>15</v>
      </c>
      <c r="O158" s="96"/>
      <c r="P158" s="96"/>
      <c r="Q158" s="45" t="s">
        <v>14</v>
      </c>
      <c r="R158" s="19">
        <v>0</v>
      </c>
    </row>
    <row r="159" spans="2:18" ht="30" customHeight="1">
      <c r="B159" s="6"/>
      <c r="C159" s="96">
        <v>2019</v>
      </c>
      <c r="D159" s="96"/>
      <c r="E159" s="47" t="s">
        <v>1268</v>
      </c>
      <c r="F159" s="97" t="s">
        <v>1267</v>
      </c>
      <c r="G159" s="97"/>
      <c r="H159" s="97"/>
      <c r="I159" s="47" t="s">
        <v>446</v>
      </c>
      <c r="J159" s="97" t="s">
        <v>13</v>
      </c>
      <c r="K159" s="97"/>
      <c r="L159" s="45" t="s">
        <v>25</v>
      </c>
      <c r="M159" s="45">
        <v>5</v>
      </c>
      <c r="N159" s="96" t="s">
        <v>15</v>
      </c>
      <c r="O159" s="96"/>
      <c r="P159" s="96"/>
      <c r="Q159" s="45" t="s">
        <v>14</v>
      </c>
      <c r="R159" s="19">
        <v>0</v>
      </c>
    </row>
    <row r="160" spans="2:18" ht="30" customHeight="1">
      <c r="B160" s="3"/>
      <c r="C160" s="96">
        <v>2019</v>
      </c>
      <c r="D160" s="96"/>
      <c r="E160" s="47" t="s">
        <v>1266</v>
      </c>
      <c r="F160" s="97" t="s">
        <v>1265</v>
      </c>
      <c r="G160" s="97"/>
      <c r="H160" s="97"/>
      <c r="I160" s="47" t="s">
        <v>446</v>
      </c>
      <c r="J160" s="97" t="s">
        <v>13</v>
      </c>
      <c r="K160" s="97"/>
      <c r="L160" s="45" t="s">
        <v>14</v>
      </c>
      <c r="M160" s="45">
        <v>4</v>
      </c>
      <c r="N160" s="96" t="s">
        <v>15</v>
      </c>
      <c r="O160" s="96"/>
      <c r="P160" s="96"/>
      <c r="Q160" s="45" t="s">
        <v>14</v>
      </c>
      <c r="R160" s="19">
        <v>0</v>
      </c>
    </row>
    <row r="161" spans="2:18" ht="30" customHeight="1">
      <c r="B161" s="6"/>
      <c r="C161" s="96">
        <v>2019</v>
      </c>
      <c r="D161" s="96"/>
      <c r="E161" s="47" t="s">
        <v>1264</v>
      </c>
      <c r="F161" s="97" t="s">
        <v>1263</v>
      </c>
      <c r="G161" s="97"/>
      <c r="H161" s="97"/>
      <c r="I161" s="47" t="s">
        <v>446</v>
      </c>
      <c r="J161" s="97" t="s">
        <v>13</v>
      </c>
      <c r="K161" s="97"/>
      <c r="L161" s="45" t="s">
        <v>25</v>
      </c>
      <c r="M161" s="45">
        <v>5</v>
      </c>
      <c r="N161" s="96" t="s">
        <v>15</v>
      </c>
      <c r="O161" s="96"/>
      <c r="P161" s="96"/>
      <c r="Q161" s="45" t="s">
        <v>14</v>
      </c>
      <c r="R161" s="19">
        <v>0</v>
      </c>
    </row>
    <row r="162" spans="2:18" ht="30" customHeight="1">
      <c r="B162" s="6"/>
      <c r="C162" s="96">
        <v>2019</v>
      </c>
      <c r="D162" s="96"/>
      <c r="E162" s="47" t="s">
        <v>1262</v>
      </c>
      <c r="F162" s="97" t="s">
        <v>1261</v>
      </c>
      <c r="G162" s="97"/>
      <c r="H162" s="97"/>
      <c r="I162" s="47" t="s">
        <v>446</v>
      </c>
      <c r="J162" s="97" t="s">
        <v>13</v>
      </c>
      <c r="K162" s="97"/>
      <c r="L162" s="45" t="s">
        <v>25</v>
      </c>
      <c r="M162" s="45">
        <v>5</v>
      </c>
      <c r="N162" s="96" t="s">
        <v>15</v>
      </c>
      <c r="O162" s="96"/>
      <c r="P162" s="96"/>
      <c r="Q162" s="45" t="s">
        <v>14</v>
      </c>
      <c r="R162" s="19">
        <v>0</v>
      </c>
    </row>
    <row r="163" spans="2:18" ht="30" customHeight="1">
      <c r="B163" s="6"/>
      <c r="C163" s="96">
        <v>2019</v>
      </c>
      <c r="D163" s="96"/>
      <c r="E163" s="47" t="s">
        <v>1260</v>
      </c>
      <c r="F163" s="97" t="s">
        <v>1259</v>
      </c>
      <c r="G163" s="97"/>
      <c r="H163" s="97"/>
      <c r="I163" s="47" t="s">
        <v>446</v>
      </c>
      <c r="J163" s="97" t="s">
        <v>13</v>
      </c>
      <c r="K163" s="97"/>
      <c r="L163" s="45" t="s">
        <v>25</v>
      </c>
      <c r="M163" s="45">
        <v>5</v>
      </c>
      <c r="N163" s="96" t="s">
        <v>15</v>
      </c>
      <c r="O163" s="96"/>
      <c r="P163" s="96"/>
      <c r="Q163" s="45" t="s">
        <v>14</v>
      </c>
      <c r="R163" s="19">
        <v>0</v>
      </c>
    </row>
    <row r="164" spans="2:18" ht="30" customHeight="1">
      <c r="B164" s="3"/>
      <c r="C164" s="96">
        <v>2019</v>
      </c>
      <c r="D164" s="96"/>
      <c r="E164" s="47" t="s">
        <v>1258</v>
      </c>
      <c r="F164" s="97" t="s">
        <v>1257</v>
      </c>
      <c r="G164" s="97"/>
      <c r="H164" s="97"/>
      <c r="I164" s="47" t="s">
        <v>446</v>
      </c>
      <c r="J164" s="97" t="s">
        <v>13</v>
      </c>
      <c r="K164" s="97"/>
      <c r="L164" s="45" t="s">
        <v>14</v>
      </c>
      <c r="M164" s="45">
        <v>4</v>
      </c>
      <c r="N164" s="96" t="s">
        <v>15</v>
      </c>
      <c r="O164" s="96"/>
      <c r="P164" s="96"/>
      <c r="Q164" s="45" t="s">
        <v>14</v>
      </c>
      <c r="R164" s="19">
        <v>0</v>
      </c>
    </row>
    <row r="165" spans="2:18" ht="30" customHeight="1">
      <c r="B165" s="6"/>
      <c r="C165" s="96">
        <v>2019</v>
      </c>
      <c r="D165" s="96"/>
      <c r="E165" s="47" t="s">
        <v>1256</v>
      </c>
      <c r="F165" s="97" t="s">
        <v>1255</v>
      </c>
      <c r="G165" s="97"/>
      <c r="H165" s="97"/>
      <c r="I165" s="47" t="s">
        <v>446</v>
      </c>
      <c r="J165" s="97" t="s">
        <v>13</v>
      </c>
      <c r="K165" s="97"/>
      <c r="L165" s="45" t="s">
        <v>25</v>
      </c>
      <c r="M165" s="45">
        <v>5</v>
      </c>
      <c r="N165" s="96" t="s">
        <v>15</v>
      </c>
      <c r="O165" s="96"/>
      <c r="P165" s="96"/>
      <c r="Q165" s="45" t="s">
        <v>14</v>
      </c>
      <c r="R165" s="19">
        <v>0</v>
      </c>
    </row>
    <row r="166" spans="2:18" ht="30" customHeight="1">
      <c r="B166" s="6"/>
      <c r="C166" s="96">
        <v>2019</v>
      </c>
      <c r="D166" s="96"/>
      <c r="E166" s="47" t="s">
        <v>1254</v>
      </c>
      <c r="F166" s="97" t="s">
        <v>1253</v>
      </c>
      <c r="G166" s="97"/>
      <c r="H166" s="97"/>
      <c r="I166" s="47" t="s">
        <v>446</v>
      </c>
      <c r="J166" s="97" t="s">
        <v>13</v>
      </c>
      <c r="K166" s="97"/>
      <c r="L166" s="45" t="s">
        <v>25</v>
      </c>
      <c r="M166" s="45">
        <v>5</v>
      </c>
      <c r="N166" s="96" t="s">
        <v>15</v>
      </c>
      <c r="O166" s="96"/>
      <c r="P166" s="96"/>
      <c r="Q166" s="45" t="s">
        <v>14</v>
      </c>
      <c r="R166" s="19">
        <v>0</v>
      </c>
    </row>
    <row r="167" spans="2:18" ht="30" customHeight="1">
      <c r="B167" s="6"/>
      <c r="C167" s="96">
        <v>2019</v>
      </c>
      <c r="D167" s="96"/>
      <c r="E167" s="47" t="s">
        <v>1252</v>
      </c>
      <c r="F167" s="97" t="s">
        <v>1251</v>
      </c>
      <c r="G167" s="97"/>
      <c r="H167" s="97"/>
      <c r="I167" s="47" t="s">
        <v>446</v>
      </c>
      <c r="J167" s="97" t="s">
        <v>13</v>
      </c>
      <c r="K167" s="97"/>
      <c r="L167" s="45" t="s">
        <v>25</v>
      </c>
      <c r="M167" s="45">
        <v>5</v>
      </c>
      <c r="N167" s="96" t="s">
        <v>15</v>
      </c>
      <c r="O167" s="96"/>
      <c r="P167" s="96"/>
      <c r="Q167" s="45" t="s">
        <v>14</v>
      </c>
      <c r="R167" s="19">
        <v>0</v>
      </c>
    </row>
    <row r="168" spans="2:18" s="18" customFormat="1" ht="30" customHeight="1">
      <c r="B168" s="4"/>
      <c r="C168" s="94">
        <v>2019</v>
      </c>
      <c r="D168" s="94"/>
      <c r="E168" s="1" t="s">
        <v>1250</v>
      </c>
      <c r="F168" s="95" t="s">
        <v>1249</v>
      </c>
      <c r="G168" s="95"/>
      <c r="H168" s="95"/>
      <c r="I168" s="1" t="s">
        <v>446</v>
      </c>
      <c r="J168" s="95" t="s">
        <v>13</v>
      </c>
      <c r="K168" s="95"/>
      <c r="L168" s="48" t="s">
        <v>14</v>
      </c>
      <c r="M168" s="48">
        <v>3</v>
      </c>
      <c r="N168" s="94" t="s">
        <v>15</v>
      </c>
      <c r="O168" s="94"/>
      <c r="P168" s="94"/>
      <c r="Q168" s="48" t="s">
        <v>14</v>
      </c>
      <c r="R168" s="17">
        <f>R169</f>
        <v>11154882.85</v>
      </c>
    </row>
    <row r="169" spans="2:18" ht="38.25" customHeight="1">
      <c r="B169" s="3"/>
      <c r="C169" s="96">
        <v>2019</v>
      </c>
      <c r="D169" s="96"/>
      <c r="E169" s="47" t="s">
        <v>1248</v>
      </c>
      <c r="F169" s="97" t="s">
        <v>1247</v>
      </c>
      <c r="G169" s="97"/>
      <c r="H169" s="97"/>
      <c r="I169" s="47" t="s">
        <v>446</v>
      </c>
      <c r="J169" s="97" t="s">
        <v>13</v>
      </c>
      <c r="K169" s="97"/>
      <c r="L169" s="45" t="s">
        <v>14</v>
      </c>
      <c r="M169" s="45">
        <v>4</v>
      </c>
      <c r="N169" s="96" t="s">
        <v>15</v>
      </c>
      <c r="O169" s="96"/>
      <c r="P169" s="96"/>
      <c r="Q169" s="45" t="s">
        <v>14</v>
      </c>
      <c r="R169" s="19">
        <f>11154882.85</f>
        <v>11154882.85</v>
      </c>
    </row>
    <row r="170" spans="2:18" ht="30" customHeight="1">
      <c r="B170" s="6"/>
      <c r="C170" s="96">
        <v>2019</v>
      </c>
      <c r="D170" s="96"/>
      <c r="E170" s="47" t="s">
        <v>1246</v>
      </c>
      <c r="F170" s="97" t="s">
        <v>1245</v>
      </c>
      <c r="G170" s="97"/>
      <c r="H170" s="97"/>
      <c r="I170" s="47" t="s">
        <v>446</v>
      </c>
      <c r="J170" s="97" t="s">
        <v>13</v>
      </c>
      <c r="K170" s="97"/>
      <c r="L170" s="45" t="s">
        <v>25</v>
      </c>
      <c r="M170" s="45">
        <v>5</v>
      </c>
      <c r="N170" s="96" t="s">
        <v>15</v>
      </c>
      <c r="O170" s="96"/>
      <c r="P170" s="96"/>
      <c r="Q170" s="45" t="s">
        <v>14</v>
      </c>
      <c r="R170" s="19">
        <v>0</v>
      </c>
    </row>
    <row r="171" spans="2:18" ht="30" customHeight="1">
      <c r="B171" s="6"/>
      <c r="C171" s="96">
        <v>2019</v>
      </c>
      <c r="D171" s="96"/>
      <c r="E171" s="47" t="s">
        <v>1244</v>
      </c>
      <c r="F171" s="97" t="s">
        <v>1243</v>
      </c>
      <c r="G171" s="97"/>
      <c r="H171" s="97"/>
      <c r="I171" s="47" t="s">
        <v>446</v>
      </c>
      <c r="J171" s="97" t="s">
        <v>13</v>
      </c>
      <c r="K171" s="97"/>
      <c r="L171" s="45" t="s">
        <v>25</v>
      </c>
      <c r="M171" s="45">
        <v>5</v>
      </c>
      <c r="N171" s="96" t="s">
        <v>15</v>
      </c>
      <c r="O171" s="96"/>
      <c r="P171" s="96"/>
      <c r="Q171" s="45" t="s">
        <v>14</v>
      </c>
      <c r="R171" s="19">
        <v>0</v>
      </c>
    </row>
    <row r="172" spans="2:18" ht="30" customHeight="1">
      <c r="B172" s="6"/>
      <c r="C172" s="96">
        <v>2019</v>
      </c>
      <c r="D172" s="96"/>
      <c r="E172" s="47" t="s">
        <v>1242</v>
      </c>
      <c r="F172" s="97" t="s">
        <v>1241</v>
      </c>
      <c r="G172" s="97"/>
      <c r="H172" s="97"/>
      <c r="I172" s="47" t="s">
        <v>446</v>
      </c>
      <c r="J172" s="97" t="s">
        <v>13</v>
      </c>
      <c r="K172" s="97"/>
      <c r="L172" s="45" t="s">
        <v>25</v>
      </c>
      <c r="M172" s="45">
        <v>5</v>
      </c>
      <c r="N172" s="96" t="s">
        <v>15</v>
      </c>
      <c r="O172" s="96"/>
      <c r="P172" s="96"/>
      <c r="Q172" s="45" t="s">
        <v>14</v>
      </c>
      <c r="R172" s="19">
        <v>0</v>
      </c>
    </row>
    <row r="173" spans="2:18" ht="30" customHeight="1">
      <c r="B173" s="6"/>
      <c r="C173" s="96">
        <v>2019</v>
      </c>
      <c r="D173" s="96"/>
      <c r="E173" s="47" t="s">
        <v>1240</v>
      </c>
      <c r="F173" s="97" t="s">
        <v>1239</v>
      </c>
      <c r="G173" s="97"/>
      <c r="H173" s="97"/>
      <c r="I173" s="47" t="s">
        <v>446</v>
      </c>
      <c r="J173" s="97" t="s">
        <v>13</v>
      </c>
      <c r="K173" s="97"/>
      <c r="L173" s="45" t="s">
        <v>25</v>
      </c>
      <c r="M173" s="45">
        <v>5</v>
      </c>
      <c r="N173" s="96" t="s">
        <v>15</v>
      </c>
      <c r="O173" s="96"/>
      <c r="P173" s="96"/>
      <c r="Q173" s="45" t="s">
        <v>14</v>
      </c>
      <c r="R173" s="19">
        <v>0</v>
      </c>
    </row>
    <row r="174" spans="2:18" ht="30" customHeight="1">
      <c r="B174" s="6"/>
      <c r="C174" s="96">
        <v>2019</v>
      </c>
      <c r="D174" s="96"/>
      <c r="E174" s="47" t="s">
        <v>1238</v>
      </c>
      <c r="F174" s="97" t="s">
        <v>1237</v>
      </c>
      <c r="G174" s="97"/>
      <c r="H174" s="97"/>
      <c r="I174" s="47" t="s">
        <v>446</v>
      </c>
      <c r="J174" s="97" t="s">
        <v>13</v>
      </c>
      <c r="K174" s="97"/>
      <c r="L174" s="45" t="s">
        <v>25</v>
      </c>
      <c r="M174" s="45">
        <v>5</v>
      </c>
      <c r="N174" s="96" t="s">
        <v>15</v>
      </c>
      <c r="O174" s="96"/>
      <c r="P174" s="96"/>
      <c r="Q174" s="45" t="s">
        <v>14</v>
      </c>
      <c r="R174" s="19">
        <v>0</v>
      </c>
    </row>
    <row r="175" spans="2:18" ht="30" customHeight="1">
      <c r="B175" s="6"/>
      <c r="C175" s="96">
        <v>2019</v>
      </c>
      <c r="D175" s="96"/>
      <c r="E175" s="47" t="s">
        <v>1236</v>
      </c>
      <c r="F175" s="97" t="s">
        <v>1235</v>
      </c>
      <c r="G175" s="97"/>
      <c r="H175" s="97"/>
      <c r="I175" s="47" t="s">
        <v>446</v>
      </c>
      <c r="J175" s="97" t="s">
        <v>13</v>
      </c>
      <c r="K175" s="97"/>
      <c r="L175" s="45" t="s">
        <v>25</v>
      </c>
      <c r="M175" s="45">
        <v>5</v>
      </c>
      <c r="N175" s="96" t="s">
        <v>15</v>
      </c>
      <c r="O175" s="96"/>
      <c r="P175" s="96"/>
      <c r="Q175" s="45" t="s">
        <v>14</v>
      </c>
      <c r="R175" s="19">
        <v>0</v>
      </c>
    </row>
    <row r="176" spans="2:18" s="18" customFormat="1" ht="30" customHeight="1">
      <c r="B176" s="4"/>
      <c r="C176" s="94">
        <v>2019</v>
      </c>
      <c r="D176" s="94"/>
      <c r="E176" s="1" t="s">
        <v>1234</v>
      </c>
      <c r="F176" s="95" t="s">
        <v>1233</v>
      </c>
      <c r="G176" s="95"/>
      <c r="H176" s="95"/>
      <c r="I176" s="1" t="s">
        <v>446</v>
      </c>
      <c r="J176" s="95" t="s">
        <v>13</v>
      </c>
      <c r="K176" s="95"/>
      <c r="L176" s="48" t="s">
        <v>14</v>
      </c>
      <c r="M176" s="48">
        <v>3</v>
      </c>
      <c r="N176" s="94" t="s">
        <v>15</v>
      </c>
      <c r="O176" s="94"/>
      <c r="P176" s="94"/>
      <c r="Q176" s="48" t="s">
        <v>14</v>
      </c>
      <c r="R176" s="17">
        <f>R177+R182</f>
        <v>219795.9</v>
      </c>
    </row>
    <row r="177" spans="2:18" ht="30" customHeight="1">
      <c r="B177" s="3"/>
      <c r="C177" s="96">
        <v>2019</v>
      </c>
      <c r="D177" s="96"/>
      <c r="E177" s="47" t="s">
        <v>1232</v>
      </c>
      <c r="F177" s="97" t="s">
        <v>1230</v>
      </c>
      <c r="G177" s="97"/>
      <c r="H177" s="97"/>
      <c r="I177" s="47" t="s">
        <v>446</v>
      </c>
      <c r="J177" s="97" t="s">
        <v>13</v>
      </c>
      <c r="K177" s="97"/>
      <c r="L177" s="45" t="s">
        <v>14</v>
      </c>
      <c r="M177" s="45">
        <v>4</v>
      </c>
      <c r="N177" s="96" t="s">
        <v>15</v>
      </c>
      <c r="O177" s="96"/>
      <c r="P177" s="96"/>
      <c r="Q177" s="45" t="s">
        <v>14</v>
      </c>
      <c r="R177" s="19">
        <f>196800</f>
        <v>196800</v>
      </c>
    </row>
    <row r="178" spans="2:18" ht="30" customHeight="1">
      <c r="B178" s="6"/>
      <c r="C178" s="96">
        <v>2019</v>
      </c>
      <c r="D178" s="96"/>
      <c r="E178" s="47" t="s">
        <v>1231</v>
      </c>
      <c r="F178" s="97" t="s">
        <v>1230</v>
      </c>
      <c r="G178" s="97"/>
      <c r="H178" s="97"/>
      <c r="I178" s="47" t="s">
        <v>446</v>
      </c>
      <c r="J178" s="97" t="s">
        <v>13</v>
      </c>
      <c r="K178" s="97"/>
      <c r="L178" s="45" t="s">
        <v>25</v>
      </c>
      <c r="M178" s="45">
        <v>5</v>
      </c>
      <c r="N178" s="96" t="s">
        <v>15</v>
      </c>
      <c r="O178" s="96"/>
      <c r="P178" s="96"/>
      <c r="Q178" s="45" t="s">
        <v>14</v>
      </c>
      <c r="R178" s="19">
        <v>0</v>
      </c>
    </row>
    <row r="179" spans="2:18" ht="30" customHeight="1">
      <c r="B179" s="6"/>
      <c r="C179" s="96">
        <v>2019</v>
      </c>
      <c r="D179" s="96"/>
      <c r="E179" s="47" t="s">
        <v>1229</v>
      </c>
      <c r="F179" s="97" t="s">
        <v>1228</v>
      </c>
      <c r="G179" s="97"/>
      <c r="H179" s="97"/>
      <c r="I179" s="47" t="s">
        <v>446</v>
      </c>
      <c r="J179" s="97" t="s">
        <v>13</v>
      </c>
      <c r="K179" s="97"/>
      <c r="L179" s="45" t="s">
        <v>25</v>
      </c>
      <c r="M179" s="45">
        <v>5</v>
      </c>
      <c r="N179" s="96" t="s">
        <v>15</v>
      </c>
      <c r="O179" s="96"/>
      <c r="P179" s="96"/>
      <c r="Q179" s="45" t="s">
        <v>14</v>
      </c>
      <c r="R179" s="19">
        <v>0</v>
      </c>
    </row>
    <row r="180" spans="2:18" ht="30" customHeight="1">
      <c r="B180" s="6"/>
      <c r="C180" s="96">
        <v>2019</v>
      </c>
      <c r="D180" s="96"/>
      <c r="E180" s="47" t="s">
        <v>1227</v>
      </c>
      <c r="F180" s="97" t="s">
        <v>1226</v>
      </c>
      <c r="G180" s="97"/>
      <c r="H180" s="97"/>
      <c r="I180" s="47" t="s">
        <v>446</v>
      </c>
      <c r="J180" s="97" t="s">
        <v>13</v>
      </c>
      <c r="K180" s="97"/>
      <c r="L180" s="45" t="s">
        <v>25</v>
      </c>
      <c r="M180" s="45">
        <v>5</v>
      </c>
      <c r="N180" s="96" t="s">
        <v>15</v>
      </c>
      <c r="O180" s="96"/>
      <c r="P180" s="96"/>
      <c r="Q180" s="45" t="s">
        <v>14</v>
      </c>
      <c r="R180" s="19">
        <v>0</v>
      </c>
    </row>
    <row r="181" spans="2:18" ht="30" customHeight="1">
      <c r="B181" s="6"/>
      <c r="C181" s="96">
        <v>2019</v>
      </c>
      <c r="D181" s="96"/>
      <c r="E181" s="47" t="s">
        <v>1225</v>
      </c>
      <c r="F181" s="97" t="s">
        <v>1224</v>
      </c>
      <c r="G181" s="97"/>
      <c r="H181" s="97"/>
      <c r="I181" s="47" t="s">
        <v>446</v>
      </c>
      <c r="J181" s="97" t="s">
        <v>13</v>
      </c>
      <c r="K181" s="97"/>
      <c r="L181" s="45" t="s">
        <v>25</v>
      </c>
      <c r="M181" s="45">
        <v>5</v>
      </c>
      <c r="N181" s="96" t="s">
        <v>15</v>
      </c>
      <c r="O181" s="96"/>
      <c r="P181" s="96"/>
      <c r="Q181" s="45" t="s">
        <v>14</v>
      </c>
      <c r="R181" s="19">
        <v>0</v>
      </c>
    </row>
    <row r="182" spans="2:18" ht="30" customHeight="1">
      <c r="B182" s="3"/>
      <c r="C182" s="96">
        <v>2019</v>
      </c>
      <c r="D182" s="96"/>
      <c r="E182" s="47" t="s">
        <v>1223</v>
      </c>
      <c r="F182" s="97" t="s">
        <v>1221</v>
      </c>
      <c r="G182" s="97"/>
      <c r="H182" s="97"/>
      <c r="I182" s="47" t="s">
        <v>446</v>
      </c>
      <c r="J182" s="97" t="s">
        <v>13</v>
      </c>
      <c r="K182" s="97"/>
      <c r="L182" s="45" t="s">
        <v>14</v>
      </c>
      <c r="M182" s="45">
        <v>4</v>
      </c>
      <c r="N182" s="96" t="s">
        <v>15</v>
      </c>
      <c r="O182" s="96"/>
      <c r="P182" s="96"/>
      <c r="Q182" s="45" t="s">
        <v>14</v>
      </c>
      <c r="R182" s="19">
        <v>22995.9</v>
      </c>
    </row>
    <row r="183" spans="2:18" ht="30" customHeight="1">
      <c r="B183" s="6"/>
      <c r="C183" s="96">
        <v>2019</v>
      </c>
      <c r="D183" s="96"/>
      <c r="E183" s="47" t="s">
        <v>1222</v>
      </c>
      <c r="F183" s="97" t="s">
        <v>1221</v>
      </c>
      <c r="G183" s="97"/>
      <c r="H183" s="97"/>
      <c r="I183" s="47" t="s">
        <v>446</v>
      </c>
      <c r="J183" s="97" t="s">
        <v>13</v>
      </c>
      <c r="K183" s="97"/>
      <c r="L183" s="45" t="s">
        <v>25</v>
      </c>
      <c r="M183" s="45">
        <v>5</v>
      </c>
      <c r="N183" s="96" t="s">
        <v>15</v>
      </c>
      <c r="O183" s="96"/>
      <c r="P183" s="96"/>
      <c r="Q183" s="45" t="s">
        <v>14</v>
      </c>
      <c r="R183" s="19">
        <v>0</v>
      </c>
    </row>
    <row r="184" spans="2:18" ht="30" customHeight="1">
      <c r="B184" s="6"/>
      <c r="C184" s="96">
        <v>2019</v>
      </c>
      <c r="D184" s="96"/>
      <c r="E184" s="47" t="s">
        <v>1220</v>
      </c>
      <c r="F184" s="97" t="s">
        <v>1219</v>
      </c>
      <c r="G184" s="97"/>
      <c r="H184" s="97"/>
      <c r="I184" s="47" t="s">
        <v>446</v>
      </c>
      <c r="J184" s="97" t="s">
        <v>13</v>
      </c>
      <c r="K184" s="97"/>
      <c r="L184" s="45" t="s">
        <v>25</v>
      </c>
      <c r="M184" s="45">
        <v>5</v>
      </c>
      <c r="N184" s="96" t="s">
        <v>15</v>
      </c>
      <c r="O184" s="96"/>
      <c r="P184" s="96"/>
      <c r="Q184" s="45" t="s">
        <v>14</v>
      </c>
      <c r="R184" s="19">
        <v>0</v>
      </c>
    </row>
    <row r="185" spans="2:18" ht="30" customHeight="1">
      <c r="B185" s="6"/>
      <c r="C185" s="96">
        <v>2019</v>
      </c>
      <c r="D185" s="96"/>
      <c r="E185" s="47" t="s">
        <v>1218</v>
      </c>
      <c r="F185" s="97" t="s">
        <v>1217</v>
      </c>
      <c r="G185" s="97"/>
      <c r="H185" s="97"/>
      <c r="I185" s="47" t="s">
        <v>446</v>
      </c>
      <c r="J185" s="97" t="s">
        <v>13</v>
      </c>
      <c r="K185" s="97"/>
      <c r="L185" s="45" t="s">
        <v>25</v>
      </c>
      <c r="M185" s="45">
        <v>5</v>
      </c>
      <c r="N185" s="96" t="s">
        <v>15</v>
      </c>
      <c r="O185" s="96"/>
      <c r="P185" s="96"/>
      <c r="Q185" s="45" t="s">
        <v>14</v>
      </c>
      <c r="R185" s="19">
        <v>0</v>
      </c>
    </row>
    <row r="186" spans="2:18" ht="30" customHeight="1">
      <c r="B186" s="6"/>
      <c r="C186" s="96">
        <v>2019</v>
      </c>
      <c r="D186" s="96"/>
      <c r="E186" s="47" t="s">
        <v>1216</v>
      </c>
      <c r="F186" s="97" t="s">
        <v>1215</v>
      </c>
      <c r="G186" s="97"/>
      <c r="H186" s="97"/>
      <c r="I186" s="47" t="s">
        <v>446</v>
      </c>
      <c r="J186" s="97" t="s">
        <v>13</v>
      </c>
      <c r="K186" s="97"/>
      <c r="L186" s="45" t="s">
        <v>25</v>
      </c>
      <c r="M186" s="45">
        <v>5</v>
      </c>
      <c r="N186" s="96" t="s">
        <v>15</v>
      </c>
      <c r="O186" s="96"/>
      <c r="P186" s="96"/>
      <c r="Q186" s="45" t="s">
        <v>14</v>
      </c>
      <c r="R186" s="19">
        <v>0</v>
      </c>
    </row>
    <row r="187" spans="2:18" s="18" customFormat="1" ht="30" customHeight="1">
      <c r="B187" s="4"/>
      <c r="C187" s="94">
        <v>2019</v>
      </c>
      <c r="D187" s="94"/>
      <c r="E187" s="1" t="s">
        <v>1214</v>
      </c>
      <c r="F187" s="95" t="s">
        <v>1213</v>
      </c>
      <c r="G187" s="95"/>
      <c r="H187" s="95"/>
      <c r="I187" s="1" t="s">
        <v>446</v>
      </c>
      <c r="J187" s="95" t="s">
        <v>13</v>
      </c>
      <c r="K187" s="95"/>
      <c r="L187" s="48" t="s">
        <v>14</v>
      </c>
      <c r="M187" s="48">
        <v>3</v>
      </c>
      <c r="N187" s="94" t="s">
        <v>15</v>
      </c>
      <c r="O187" s="94"/>
      <c r="P187" s="94"/>
      <c r="Q187" s="48" t="s">
        <v>14</v>
      </c>
      <c r="R187" s="17">
        <v>0</v>
      </c>
    </row>
    <row r="188" spans="2:18" ht="30" customHeight="1">
      <c r="B188" s="3"/>
      <c r="C188" s="96">
        <v>2019</v>
      </c>
      <c r="D188" s="96"/>
      <c r="E188" s="47" t="s">
        <v>1212</v>
      </c>
      <c r="F188" s="97" t="s">
        <v>1211</v>
      </c>
      <c r="G188" s="97"/>
      <c r="H188" s="97"/>
      <c r="I188" s="47" t="s">
        <v>446</v>
      </c>
      <c r="J188" s="97" t="s">
        <v>13</v>
      </c>
      <c r="K188" s="97"/>
      <c r="L188" s="45" t="s">
        <v>14</v>
      </c>
      <c r="M188" s="45">
        <v>4</v>
      </c>
      <c r="N188" s="96" t="s">
        <v>15</v>
      </c>
      <c r="O188" s="96"/>
      <c r="P188" s="96"/>
      <c r="Q188" s="45" t="s">
        <v>14</v>
      </c>
      <c r="R188" s="19">
        <v>0</v>
      </c>
    </row>
    <row r="189" spans="2:18" ht="30" customHeight="1">
      <c r="B189" s="6"/>
      <c r="C189" s="96">
        <v>2019</v>
      </c>
      <c r="D189" s="96"/>
      <c r="E189" s="47" t="s">
        <v>1210</v>
      </c>
      <c r="F189" s="97" t="s">
        <v>1209</v>
      </c>
      <c r="G189" s="97"/>
      <c r="H189" s="97"/>
      <c r="I189" s="47" t="s">
        <v>446</v>
      </c>
      <c r="J189" s="97" t="s">
        <v>13</v>
      </c>
      <c r="K189" s="97"/>
      <c r="L189" s="45" t="s">
        <v>25</v>
      </c>
      <c r="M189" s="45">
        <v>5</v>
      </c>
      <c r="N189" s="96" t="s">
        <v>15</v>
      </c>
      <c r="O189" s="96"/>
      <c r="P189" s="96"/>
      <c r="Q189" s="45" t="s">
        <v>14</v>
      </c>
      <c r="R189" s="19">
        <v>0</v>
      </c>
    </row>
    <row r="190" spans="2:18" ht="30" customHeight="1">
      <c r="B190" s="6"/>
      <c r="C190" s="96">
        <v>2019</v>
      </c>
      <c r="D190" s="96"/>
      <c r="E190" s="47" t="s">
        <v>1208</v>
      </c>
      <c r="F190" s="97" t="s">
        <v>1207</v>
      </c>
      <c r="G190" s="97"/>
      <c r="H190" s="97"/>
      <c r="I190" s="47" t="s">
        <v>446</v>
      </c>
      <c r="J190" s="97" t="s">
        <v>13</v>
      </c>
      <c r="K190" s="97"/>
      <c r="L190" s="45" t="s">
        <v>25</v>
      </c>
      <c r="M190" s="45">
        <v>5</v>
      </c>
      <c r="N190" s="96" t="s">
        <v>15</v>
      </c>
      <c r="O190" s="96"/>
      <c r="P190" s="96"/>
      <c r="Q190" s="45" t="s">
        <v>14</v>
      </c>
      <c r="R190" s="19">
        <v>0</v>
      </c>
    </row>
    <row r="191" spans="2:18" ht="30" customHeight="1">
      <c r="B191" s="6"/>
      <c r="C191" s="96">
        <v>2019</v>
      </c>
      <c r="D191" s="96"/>
      <c r="E191" s="47" t="s">
        <v>1206</v>
      </c>
      <c r="F191" s="97" t="s">
        <v>1205</v>
      </c>
      <c r="G191" s="97"/>
      <c r="H191" s="97"/>
      <c r="I191" s="47" t="s">
        <v>446</v>
      </c>
      <c r="J191" s="97" t="s">
        <v>13</v>
      </c>
      <c r="K191" s="97"/>
      <c r="L191" s="45" t="s">
        <v>25</v>
      </c>
      <c r="M191" s="45">
        <v>5</v>
      </c>
      <c r="N191" s="96" t="s">
        <v>15</v>
      </c>
      <c r="O191" s="96"/>
      <c r="P191" s="96"/>
      <c r="Q191" s="45" t="s">
        <v>14</v>
      </c>
      <c r="R191" s="19">
        <v>0</v>
      </c>
    </row>
    <row r="192" spans="2:18" ht="30" customHeight="1">
      <c r="B192" s="3"/>
      <c r="C192" s="96">
        <v>2019</v>
      </c>
      <c r="D192" s="96"/>
      <c r="E192" s="47" t="s">
        <v>1204</v>
      </c>
      <c r="F192" s="97" t="s">
        <v>1203</v>
      </c>
      <c r="G192" s="97"/>
      <c r="H192" s="97"/>
      <c r="I192" s="47" t="s">
        <v>446</v>
      </c>
      <c r="J192" s="97" t="s">
        <v>13</v>
      </c>
      <c r="K192" s="97"/>
      <c r="L192" s="45" t="s">
        <v>14</v>
      </c>
      <c r="M192" s="45">
        <v>4</v>
      </c>
      <c r="N192" s="96" t="s">
        <v>15</v>
      </c>
      <c r="O192" s="96"/>
      <c r="P192" s="96"/>
      <c r="Q192" s="45" t="s">
        <v>14</v>
      </c>
      <c r="R192" s="19">
        <v>0</v>
      </c>
    </row>
    <row r="193" spans="2:18" ht="30" customHeight="1">
      <c r="B193" s="6"/>
      <c r="C193" s="96">
        <v>2019</v>
      </c>
      <c r="D193" s="96"/>
      <c r="E193" s="47" t="s">
        <v>1202</v>
      </c>
      <c r="F193" s="97" t="s">
        <v>1201</v>
      </c>
      <c r="G193" s="97"/>
      <c r="H193" s="97"/>
      <c r="I193" s="47" t="s">
        <v>446</v>
      </c>
      <c r="J193" s="97" t="s">
        <v>13</v>
      </c>
      <c r="K193" s="97"/>
      <c r="L193" s="45" t="s">
        <v>25</v>
      </c>
      <c r="M193" s="45">
        <v>5</v>
      </c>
      <c r="N193" s="96" t="s">
        <v>15</v>
      </c>
      <c r="O193" s="96"/>
      <c r="P193" s="96"/>
      <c r="Q193" s="45" t="s">
        <v>14</v>
      </c>
      <c r="R193" s="19">
        <v>0</v>
      </c>
    </row>
    <row r="194" spans="2:18" ht="30" customHeight="1">
      <c r="B194" s="6"/>
      <c r="C194" s="96">
        <v>2019</v>
      </c>
      <c r="D194" s="96"/>
      <c r="E194" s="47" t="s">
        <v>1200</v>
      </c>
      <c r="F194" s="97" t="s">
        <v>1199</v>
      </c>
      <c r="G194" s="97"/>
      <c r="H194" s="97"/>
      <c r="I194" s="47" t="s">
        <v>446</v>
      </c>
      <c r="J194" s="97" t="s">
        <v>13</v>
      </c>
      <c r="K194" s="97"/>
      <c r="L194" s="45" t="s">
        <v>25</v>
      </c>
      <c r="M194" s="45">
        <v>5</v>
      </c>
      <c r="N194" s="96" t="s">
        <v>15</v>
      </c>
      <c r="O194" s="96"/>
      <c r="P194" s="96"/>
      <c r="Q194" s="45" t="s">
        <v>14</v>
      </c>
      <c r="R194" s="19">
        <v>0</v>
      </c>
    </row>
    <row r="195" spans="2:18" s="18" customFormat="1" ht="30" customHeight="1">
      <c r="B195" s="4"/>
      <c r="C195" s="94">
        <v>2019</v>
      </c>
      <c r="D195" s="94"/>
      <c r="E195" s="1" t="s">
        <v>1198</v>
      </c>
      <c r="F195" s="95" t="s">
        <v>1196</v>
      </c>
      <c r="G195" s="95"/>
      <c r="H195" s="95"/>
      <c r="I195" s="1" t="s">
        <v>446</v>
      </c>
      <c r="J195" s="95" t="s">
        <v>13</v>
      </c>
      <c r="K195" s="95"/>
      <c r="L195" s="48" t="s">
        <v>14</v>
      </c>
      <c r="M195" s="48">
        <v>3</v>
      </c>
      <c r="N195" s="94" t="s">
        <v>15</v>
      </c>
      <c r="O195" s="94"/>
      <c r="P195" s="94"/>
      <c r="Q195" s="48" t="s">
        <v>14</v>
      </c>
      <c r="R195" s="17">
        <v>0</v>
      </c>
    </row>
    <row r="196" spans="2:18" ht="30" customHeight="1">
      <c r="B196" s="3"/>
      <c r="C196" s="96">
        <v>2019</v>
      </c>
      <c r="D196" s="96"/>
      <c r="E196" s="47" t="s">
        <v>1197</v>
      </c>
      <c r="F196" s="97" t="s">
        <v>1196</v>
      </c>
      <c r="G196" s="97"/>
      <c r="H196" s="97"/>
      <c r="I196" s="47" t="s">
        <v>446</v>
      </c>
      <c r="J196" s="97" t="s">
        <v>13</v>
      </c>
      <c r="K196" s="97"/>
      <c r="L196" s="45" t="s">
        <v>14</v>
      </c>
      <c r="M196" s="45">
        <v>4</v>
      </c>
      <c r="N196" s="96" t="s">
        <v>15</v>
      </c>
      <c r="O196" s="96"/>
      <c r="P196" s="96"/>
      <c r="Q196" s="45" t="s">
        <v>14</v>
      </c>
      <c r="R196" s="19">
        <v>0</v>
      </c>
    </row>
    <row r="197" spans="2:18" ht="30" customHeight="1">
      <c r="B197" s="6"/>
      <c r="C197" s="96">
        <v>2019</v>
      </c>
      <c r="D197" s="96"/>
      <c r="E197" s="47" t="s">
        <v>1195</v>
      </c>
      <c r="F197" s="97" t="s">
        <v>1194</v>
      </c>
      <c r="G197" s="97"/>
      <c r="H197" s="97"/>
      <c r="I197" s="47" t="s">
        <v>446</v>
      </c>
      <c r="J197" s="97" t="s">
        <v>13</v>
      </c>
      <c r="K197" s="97"/>
      <c r="L197" s="45" t="s">
        <v>25</v>
      </c>
      <c r="M197" s="45">
        <v>5</v>
      </c>
      <c r="N197" s="96" t="s">
        <v>15</v>
      </c>
      <c r="O197" s="96"/>
      <c r="P197" s="96"/>
      <c r="Q197" s="45" t="s">
        <v>14</v>
      </c>
      <c r="R197" s="19">
        <v>0</v>
      </c>
    </row>
    <row r="198" spans="2:18" ht="30" customHeight="1">
      <c r="B198" s="6"/>
      <c r="C198" s="96">
        <v>2019</v>
      </c>
      <c r="D198" s="96"/>
      <c r="E198" s="47" t="s">
        <v>1193</v>
      </c>
      <c r="F198" s="97" t="s">
        <v>1192</v>
      </c>
      <c r="G198" s="97"/>
      <c r="H198" s="97"/>
      <c r="I198" s="47" t="s">
        <v>446</v>
      </c>
      <c r="J198" s="97" t="s">
        <v>13</v>
      </c>
      <c r="K198" s="97"/>
      <c r="L198" s="45" t="s">
        <v>25</v>
      </c>
      <c r="M198" s="45">
        <v>5</v>
      </c>
      <c r="N198" s="96" t="s">
        <v>15</v>
      </c>
      <c r="O198" s="96"/>
      <c r="P198" s="96"/>
      <c r="Q198" s="45" t="s">
        <v>14</v>
      </c>
      <c r="R198" s="19">
        <v>0</v>
      </c>
    </row>
    <row r="199" spans="2:18" ht="30" customHeight="1">
      <c r="B199" s="6"/>
      <c r="C199" s="96">
        <v>2019</v>
      </c>
      <c r="D199" s="96"/>
      <c r="E199" s="47" t="s">
        <v>1191</v>
      </c>
      <c r="F199" s="97" t="s">
        <v>1190</v>
      </c>
      <c r="G199" s="97"/>
      <c r="H199" s="97"/>
      <c r="I199" s="47" t="s">
        <v>446</v>
      </c>
      <c r="J199" s="97" t="s">
        <v>13</v>
      </c>
      <c r="K199" s="97"/>
      <c r="L199" s="45" t="s">
        <v>25</v>
      </c>
      <c r="M199" s="45">
        <v>5</v>
      </c>
      <c r="N199" s="96" t="s">
        <v>15</v>
      </c>
      <c r="O199" s="96"/>
      <c r="P199" s="96"/>
      <c r="Q199" s="45" t="s">
        <v>14</v>
      </c>
      <c r="R199" s="19">
        <v>0</v>
      </c>
    </row>
    <row r="200" spans="2:18" s="18" customFormat="1" ht="30" customHeight="1">
      <c r="B200" s="4"/>
      <c r="C200" s="94">
        <v>2019</v>
      </c>
      <c r="D200" s="94"/>
      <c r="E200" s="1" t="s">
        <v>1189</v>
      </c>
      <c r="F200" s="95" t="s">
        <v>1187</v>
      </c>
      <c r="G200" s="95"/>
      <c r="H200" s="95"/>
      <c r="I200" s="1" t="s">
        <v>446</v>
      </c>
      <c r="J200" s="95" t="s">
        <v>13</v>
      </c>
      <c r="K200" s="95"/>
      <c r="L200" s="48" t="s">
        <v>14</v>
      </c>
      <c r="M200" s="48">
        <v>3</v>
      </c>
      <c r="N200" s="94" t="s">
        <v>15</v>
      </c>
      <c r="O200" s="94"/>
      <c r="P200" s="94"/>
      <c r="Q200" s="48" t="s">
        <v>14</v>
      </c>
      <c r="R200" s="17">
        <v>0</v>
      </c>
    </row>
    <row r="201" spans="2:18" ht="30" customHeight="1">
      <c r="B201" s="3"/>
      <c r="C201" s="96">
        <v>2019</v>
      </c>
      <c r="D201" s="96"/>
      <c r="E201" s="47" t="s">
        <v>1188</v>
      </c>
      <c r="F201" s="97" t="s">
        <v>1187</v>
      </c>
      <c r="G201" s="97"/>
      <c r="H201" s="97"/>
      <c r="I201" s="47" t="s">
        <v>446</v>
      </c>
      <c r="J201" s="97" t="s">
        <v>13</v>
      </c>
      <c r="K201" s="97"/>
      <c r="L201" s="45" t="s">
        <v>14</v>
      </c>
      <c r="M201" s="45">
        <v>4</v>
      </c>
      <c r="N201" s="96" t="s">
        <v>15</v>
      </c>
      <c r="O201" s="96"/>
      <c r="P201" s="96"/>
      <c r="Q201" s="45" t="s">
        <v>14</v>
      </c>
      <c r="R201" s="19">
        <v>0</v>
      </c>
    </row>
    <row r="202" spans="2:18" ht="30" customHeight="1">
      <c r="B202" s="6"/>
      <c r="C202" s="96">
        <v>2019</v>
      </c>
      <c r="D202" s="96"/>
      <c r="E202" s="47" t="s">
        <v>1186</v>
      </c>
      <c r="F202" s="97" t="s">
        <v>1185</v>
      </c>
      <c r="G202" s="97"/>
      <c r="H202" s="97"/>
      <c r="I202" s="47" t="s">
        <v>446</v>
      </c>
      <c r="J202" s="97" t="s">
        <v>13</v>
      </c>
      <c r="K202" s="97"/>
      <c r="L202" s="45" t="s">
        <v>25</v>
      </c>
      <c r="M202" s="45">
        <v>5</v>
      </c>
      <c r="N202" s="96" t="s">
        <v>15</v>
      </c>
      <c r="O202" s="96"/>
      <c r="P202" s="96"/>
      <c r="Q202" s="45" t="s">
        <v>14</v>
      </c>
      <c r="R202" s="19">
        <v>0</v>
      </c>
    </row>
    <row r="203" spans="2:18" ht="30" customHeight="1">
      <c r="B203" s="6"/>
      <c r="C203" s="96">
        <v>2019</v>
      </c>
      <c r="D203" s="96"/>
      <c r="E203" s="47" t="s">
        <v>1184</v>
      </c>
      <c r="F203" s="97" t="s">
        <v>1183</v>
      </c>
      <c r="G203" s="97"/>
      <c r="H203" s="97"/>
      <c r="I203" s="47" t="s">
        <v>446</v>
      </c>
      <c r="J203" s="97" t="s">
        <v>13</v>
      </c>
      <c r="K203" s="97"/>
      <c r="L203" s="45" t="s">
        <v>25</v>
      </c>
      <c r="M203" s="45">
        <v>5</v>
      </c>
      <c r="N203" s="96" t="s">
        <v>15</v>
      </c>
      <c r="O203" s="96"/>
      <c r="P203" s="96"/>
      <c r="Q203" s="45" t="s">
        <v>14</v>
      </c>
      <c r="R203" s="19">
        <v>0</v>
      </c>
    </row>
    <row r="204" spans="2:18" ht="30" customHeight="1">
      <c r="B204" s="6"/>
      <c r="C204" s="96">
        <v>2019</v>
      </c>
      <c r="D204" s="96"/>
      <c r="E204" s="47" t="s">
        <v>1182</v>
      </c>
      <c r="F204" s="97" t="s">
        <v>1181</v>
      </c>
      <c r="G204" s="97"/>
      <c r="H204" s="97"/>
      <c r="I204" s="47" t="s">
        <v>446</v>
      </c>
      <c r="J204" s="97" t="s">
        <v>13</v>
      </c>
      <c r="K204" s="97"/>
      <c r="L204" s="45" t="s">
        <v>25</v>
      </c>
      <c r="M204" s="45">
        <v>5</v>
      </c>
      <c r="N204" s="96" t="s">
        <v>15</v>
      </c>
      <c r="O204" s="96"/>
      <c r="P204" s="96"/>
      <c r="Q204" s="45" t="s">
        <v>14</v>
      </c>
      <c r="R204" s="19">
        <v>0</v>
      </c>
    </row>
    <row r="205" spans="2:18" ht="30" customHeight="1">
      <c r="B205" s="6"/>
      <c r="C205" s="96">
        <v>2019</v>
      </c>
      <c r="D205" s="96"/>
      <c r="E205" s="47" t="s">
        <v>1180</v>
      </c>
      <c r="F205" s="97" t="s">
        <v>1179</v>
      </c>
      <c r="G205" s="97"/>
      <c r="H205" s="97"/>
      <c r="I205" s="47" t="s">
        <v>446</v>
      </c>
      <c r="J205" s="97" t="s">
        <v>13</v>
      </c>
      <c r="K205" s="97"/>
      <c r="L205" s="45" t="s">
        <v>25</v>
      </c>
      <c r="M205" s="45">
        <v>5</v>
      </c>
      <c r="N205" s="96" t="s">
        <v>15</v>
      </c>
      <c r="O205" s="96"/>
      <c r="P205" s="96"/>
      <c r="Q205" s="45" t="s">
        <v>14</v>
      </c>
      <c r="R205" s="19">
        <v>0</v>
      </c>
    </row>
    <row r="206" spans="2:18" s="18" customFormat="1" ht="30" customHeight="1">
      <c r="B206" s="4"/>
      <c r="C206" s="94">
        <v>2019</v>
      </c>
      <c r="D206" s="94"/>
      <c r="E206" s="1" t="s">
        <v>1178</v>
      </c>
      <c r="F206" s="95" t="s">
        <v>1177</v>
      </c>
      <c r="G206" s="95"/>
      <c r="H206" s="95"/>
      <c r="I206" s="1" t="s">
        <v>446</v>
      </c>
      <c r="J206" s="95" t="s">
        <v>13</v>
      </c>
      <c r="K206" s="95"/>
      <c r="L206" s="48" t="s">
        <v>14</v>
      </c>
      <c r="M206" s="48">
        <v>3</v>
      </c>
      <c r="N206" s="94" t="s">
        <v>15</v>
      </c>
      <c r="O206" s="94"/>
      <c r="P206" s="94"/>
      <c r="Q206" s="48" t="s">
        <v>14</v>
      </c>
      <c r="R206" s="17">
        <f>R207+R211+R215+R218</f>
        <v>1444203.9300000002</v>
      </c>
    </row>
    <row r="207" spans="2:18" ht="30" customHeight="1">
      <c r="B207" s="3"/>
      <c r="C207" s="96">
        <v>2019</v>
      </c>
      <c r="D207" s="96"/>
      <c r="E207" s="47" t="s">
        <v>1176</v>
      </c>
      <c r="F207" s="97" t="s">
        <v>1175</v>
      </c>
      <c r="G207" s="97"/>
      <c r="H207" s="97"/>
      <c r="I207" s="47" t="s">
        <v>446</v>
      </c>
      <c r="J207" s="97" t="s">
        <v>13</v>
      </c>
      <c r="K207" s="97"/>
      <c r="L207" s="45" t="s">
        <v>14</v>
      </c>
      <c r="M207" s="45">
        <v>4</v>
      </c>
      <c r="N207" s="96" t="s">
        <v>15</v>
      </c>
      <c r="O207" s="96"/>
      <c r="P207" s="96"/>
      <c r="Q207" s="45" t="s">
        <v>14</v>
      </c>
      <c r="R207" s="19">
        <v>89000</v>
      </c>
    </row>
    <row r="208" spans="2:18" ht="30" customHeight="1">
      <c r="B208" s="6"/>
      <c r="C208" s="96">
        <v>2019</v>
      </c>
      <c r="D208" s="96"/>
      <c r="E208" s="47" t="s">
        <v>1174</v>
      </c>
      <c r="F208" s="97" t="s">
        <v>1173</v>
      </c>
      <c r="G208" s="97"/>
      <c r="H208" s="97"/>
      <c r="I208" s="47" t="s">
        <v>446</v>
      </c>
      <c r="J208" s="97" t="s">
        <v>13</v>
      </c>
      <c r="K208" s="97"/>
      <c r="L208" s="45" t="s">
        <v>25</v>
      </c>
      <c r="M208" s="45">
        <v>5</v>
      </c>
      <c r="N208" s="96" t="s">
        <v>15</v>
      </c>
      <c r="O208" s="96"/>
      <c r="P208" s="96"/>
      <c r="Q208" s="45" t="s">
        <v>14</v>
      </c>
      <c r="R208" s="21">
        <v>0</v>
      </c>
    </row>
    <row r="209" spans="2:18" ht="30" customHeight="1">
      <c r="B209" s="6"/>
      <c r="C209" s="96">
        <v>2019</v>
      </c>
      <c r="D209" s="96"/>
      <c r="E209" s="47" t="s">
        <v>1172</v>
      </c>
      <c r="F209" s="97" t="s">
        <v>1171</v>
      </c>
      <c r="G209" s="97"/>
      <c r="H209" s="97"/>
      <c r="I209" s="47" t="s">
        <v>446</v>
      </c>
      <c r="J209" s="97" t="s">
        <v>13</v>
      </c>
      <c r="K209" s="97"/>
      <c r="L209" s="45" t="s">
        <v>25</v>
      </c>
      <c r="M209" s="45">
        <v>5</v>
      </c>
      <c r="N209" s="96" t="s">
        <v>15</v>
      </c>
      <c r="O209" s="96"/>
      <c r="P209" s="96"/>
      <c r="Q209" s="45" t="s">
        <v>14</v>
      </c>
      <c r="R209" s="21">
        <v>0</v>
      </c>
    </row>
    <row r="210" spans="2:18" ht="30" customHeight="1">
      <c r="B210" s="6"/>
      <c r="C210" s="96">
        <v>2019</v>
      </c>
      <c r="D210" s="96"/>
      <c r="E210" s="47" t="s">
        <v>1170</v>
      </c>
      <c r="F210" s="97" t="s">
        <v>1169</v>
      </c>
      <c r="G210" s="97"/>
      <c r="H210" s="97"/>
      <c r="I210" s="47" t="s">
        <v>446</v>
      </c>
      <c r="J210" s="97" t="s">
        <v>13</v>
      </c>
      <c r="K210" s="97"/>
      <c r="L210" s="45" t="s">
        <v>25</v>
      </c>
      <c r="M210" s="45">
        <v>5</v>
      </c>
      <c r="N210" s="96" t="s">
        <v>15</v>
      </c>
      <c r="O210" s="96"/>
      <c r="P210" s="96"/>
      <c r="Q210" s="45" t="s">
        <v>14</v>
      </c>
      <c r="R210" s="21">
        <v>0</v>
      </c>
    </row>
    <row r="211" spans="2:18" ht="30" customHeight="1">
      <c r="B211" s="3"/>
      <c r="C211" s="96">
        <v>2019</v>
      </c>
      <c r="D211" s="96"/>
      <c r="E211" s="47" t="s">
        <v>1168</v>
      </c>
      <c r="F211" s="97" t="s">
        <v>1167</v>
      </c>
      <c r="G211" s="97"/>
      <c r="H211" s="97"/>
      <c r="I211" s="47" t="s">
        <v>446</v>
      </c>
      <c r="J211" s="97" t="s">
        <v>13</v>
      </c>
      <c r="K211" s="97"/>
      <c r="L211" s="45" t="s">
        <v>14</v>
      </c>
      <c r="M211" s="45">
        <v>4</v>
      </c>
      <c r="N211" s="96" t="s">
        <v>15</v>
      </c>
      <c r="O211" s="96"/>
      <c r="P211" s="96"/>
      <c r="Q211" s="45" t="s">
        <v>14</v>
      </c>
      <c r="R211" s="19">
        <v>28000</v>
      </c>
    </row>
    <row r="212" spans="2:18" ht="30" customHeight="1">
      <c r="B212" s="6"/>
      <c r="C212" s="96">
        <v>2019</v>
      </c>
      <c r="D212" s="96"/>
      <c r="E212" s="47" t="s">
        <v>1166</v>
      </c>
      <c r="F212" s="97" t="s">
        <v>1165</v>
      </c>
      <c r="G212" s="97"/>
      <c r="H212" s="97"/>
      <c r="I212" s="47" t="s">
        <v>446</v>
      </c>
      <c r="J212" s="97" t="s">
        <v>13</v>
      </c>
      <c r="K212" s="97"/>
      <c r="L212" s="45" t="s">
        <v>25</v>
      </c>
      <c r="M212" s="45">
        <v>5</v>
      </c>
      <c r="N212" s="96" t="s">
        <v>15</v>
      </c>
      <c r="O212" s="96"/>
      <c r="P212" s="96"/>
      <c r="Q212" s="45" t="s">
        <v>14</v>
      </c>
      <c r="R212" s="21">
        <v>0</v>
      </c>
    </row>
    <row r="213" spans="2:18" ht="30" customHeight="1">
      <c r="B213" s="6"/>
      <c r="C213" s="96">
        <v>2019</v>
      </c>
      <c r="D213" s="96"/>
      <c r="E213" s="47" t="s">
        <v>1164</v>
      </c>
      <c r="F213" s="97" t="s">
        <v>1163</v>
      </c>
      <c r="G213" s="97"/>
      <c r="H213" s="97"/>
      <c r="I213" s="47" t="s">
        <v>446</v>
      </c>
      <c r="J213" s="97" t="s">
        <v>13</v>
      </c>
      <c r="K213" s="97"/>
      <c r="L213" s="45" t="s">
        <v>25</v>
      </c>
      <c r="M213" s="45">
        <v>5</v>
      </c>
      <c r="N213" s="96" t="s">
        <v>15</v>
      </c>
      <c r="O213" s="96"/>
      <c r="P213" s="96"/>
      <c r="Q213" s="45" t="s">
        <v>14</v>
      </c>
      <c r="R213" s="19">
        <v>0</v>
      </c>
    </row>
    <row r="214" spans="2:18" ht="30" customHeight="1">
      <c r="B214" s="6"/>
      <c r="C214" s="96">
        <v>2019</v>
      </c>
      <c r="D214" s="96"/>
      <c r="E214" s="47" t="s">
        <v>1162</v>
      </c>
      <c r="F214" s="97" t="s">
        <v>1161</v>
      </c>
      <c r="G214" s="97"/>
      <c r="H214" s="97"/>
      <c r="I214" s="47" t="s">
        <v>446</v>
      </c>
      <c r="J214" s="97" t="s">
        <v>13</v>
      </c>
      <c r="K214" s="97"/>
      <c r="L214" s="45" t="s">
        <v>25</v>
      </c>
      <c r="M214" s="45">
        <v>5</v>
      </c>
      <c r="N214" s="96" t="s">
        <v>15</v>
      </c>
      <c r="O214" s="96"/>
      <c r="P214" s="96"/>
      <c r="Q214" s="45" t="s">
        <v>14</v>
      </c>
      <c r="R214" s="19">
        <v>0</v>
      </c>
    </row>
    <row r="215" spans="2:18" ht="30" customHeight="1">
      <c r="B215" s="3"/>
      <c r="C215" s="96">
        <v>2019</v>
      </c>
      <c r="D215" s="96"/>
      <c r="E215" s="47" t="s">
        <v>1160</v>
      </c>
      <c r="F215" s="97" t="s">
        <v>1159</v>
      </c>
      <c r="G215" s="97"/>
      <c r="H215" s="97"/>
      <c r="I215" s="47" t="s">
        <v>446</v>
      </c>
      <c r="J215" s="97" t="s">
        <v>13</v>
      </c>
      <c r="K215" s="97"/>
      <c r="L215" s="45" t="s">
        <v>14</v>
      </c>
      <c r="M215" s="45">
        <v>4</v>
      </c>
      <c r="N215" s="96" t="s">
        <v>15</v>
      </c>
      <c r="O215" s="96"/>
      <c r="P215" s="96"/>
      <c r="Q215" s="45" t="s">
        <v>14</v>
      </c>
      <c r="R215" s="19">
        <v>196461.86</v>
      </c>
    </row>
    <row r="216" spans="2:18" ht="30" customHeight="1">
      <c r="B216" s="6"/>
      <c r="C216" s="96">
        <v>2019</v>
      </c>
      <c r="D216" s="96"/>
      <c r="E216" s="47" t="s">
        <v>1158</v>
      </c>
      <c r="F216" s="97" t="s">
        <v>1157</v>
      </c>
      <c r="G216" s="97"/>
      <c r="H216" s="97"/>
      <c r="I216" s="47" t="s">
        <v>446</v>
      </c>
      <c r="J216" s="97" t="s">
        <v>13</v>
      </c>
      <c r="K216" s="97"/>
      <c r="L216" s="45" t="s">
        <v>25</v>
      </c>
      <c r="M216" s="45">
        <v>5</v>
      </c>
      <c r="N216" s="96" t="s">
        <v>15</v>
      </c>
      <c r="O216" s="96"/>
      <c r="P216" s="96"/>
      <c r="Q216" s="45" t="s">
        <v>14</v>
      </c>
      <c r="R216" s="19">
        <v>0</v>
      </c>
    </row>
    <row r="217" spans="2:18" ht="30" customHeight="1">
      <c r="B217" s="6"/>
      <c r="C217" s="96">
        <v>2019</v>
      </c>
      <c r="D217" s="96"/>
      <c r="E217" s="47" t="s">
        <v>1156</v>
      </c>
      <c r="F217" s="97" t="s">
        <v>1155</v>
      </c>
      <c r="G217" s="97"/>
      <c r="H217" s="97"/>
      <c r="I217" s="47" t="s">
        <v>446</v>
      </c>
      <c r="J217" s="97" t="s">
        <v>13</v>
      </c>
      <c r="K217" s="97"/>
      <c r="L217" s="45" t="s">
        <v>25</v>
      </c>
      <c r="M217" s="45">
        <v>5</v>
      </c>
      <c r="N217" s="96" t="s">
        <v>15</v>
      </c>
      <c r="O217" s="96"/>
      <c r="P217" s="96"/>
      <c r="Q217" s="45" t="s">
        <v>14</v>
      </c>
      <c r="R217" s="19">
        <v>0</v>
      </c>
    </row>
    <row r="218" spans="2:18" ht="30" customHeight="1">
      <c r="B218" s="3"/>
      <c r="C218" s="96">
        <v>2019</v>
      </c>
      <c r="D218" s="96"/>
      <c r="E218" s="47" t="s">
        <v>1154</v>
      </c>
      <c r="F218" s="97" t="s">
        <v>1153</v>
      </c>
      <c r="G218" s="97"/>
      <c r="H218" s="97"/>
      <c r="I218" s="47" t="s">
        <v>446</v>
      </c>
      <c r="J218" s="97" t="s">
        <v>13</v>
      </c>
      <c r="K218" s="97"/>
      <c r="L218" s="45" t="s">
        <v>14</v>
      </c>
      <c r="M218" s="45">
        <v>4</v>
      </c>
      <c r="N218" s="96" t="s">
        <v>15</v>
      </c>
      <c r="O218" s="96"/>
      <c r="P218" s="96"/>
      <c r="Q218" s="45" t="s">
        <v>14</v>
      </c>
      <c r="R218" s="19">
        <f>1130742.07</f>
        <v>1130742.07</v>
      </c>
    </row>
    <row r="219" spans="2:18" ht="30" customHeight="1">
      <c r="B219" s="6"/>
      <c r="C219" s="96">
        <v>2019</v>
      </c>
      <c r="D219" s="96"/>
      <c r="E219" s="47" t="s">
        <v>1152</v>
      </c>
      <c r="F219" s="97" t="s">
        <v>1151</v>
      </c>
      <c r="G219" s="97"/>
      <c r="H219" s="97"/>
      <c r="I219" s="47" t="s">
        <v>446</v>
      </c>
      <c r="J219" s="97" t="s">
        <v>13</v>
      </c>
      <c r="K219" s="97"/>
      <c r="L219" s="45" t="s">
        <v>25</v>
      </c>
      <c r="M219" s="45">
        <v>5</v>
      </c>
      <c r="N219" s="96" t="s">
        <v>15</v>
      </c>
      <c r="O219" s="96"/>
      <c r="P219" s="96"/>
      <c r="Q219" s="45" t="s">
        <v>14</v>
      </c>
      <c r="R219" s="19">
        <v>0</v>
      </c>
    </row>
    <row r="220" spans="2:18" ht="30" customHeight="1">
      <c r="B220" s="6"/>
      <c r="C220" s="96">
        <v>2019</v>
      </c>
      <c r="D220" s="96"/>
      <c r="E220" s="47" t="s">
        <v>1150</v>
      </c>
      <c r="F220" s="97" t="s">
        <v>1149</v>
      </c>
      <c r="G220" s="97"/>
      <c r="H220" s="97"/>
      <c r="I220" s="47" t="s">
        <v>446</v>
      </c>
      <c r="J220" s="97" t="s">
        <v>13</v>
      </c>
      <c r="K220" s="97"/>
      <c r="L220" s="45" t="s">
        <v>25</v>
      </c>
      <c r="M220" s="45">
        <v>5</v>
      </c>
      <c r="N220" s="96" t="s">
        <v>15</v>
      </c>
      <c r="O220" s="96"/>
      <c r="P220" s="96"/>
      <c r="Q220" s="45" t="s">
        <v>14</v>
      </c>
      <c r="R220" s="19">
        <v>0</v>
      </c>
    </row>
    <row r="221" spans="2:18" ht="30" customHeight="1">
      <c r="B221" s="6"/>
      <c r="C221" s="96">
        <v>2019</v>
      </c>
      <c r="D221" s="96"/>
      <c r="E221" s="47" t="s">
        <v>1148</v>
      </c>
      <c r="F221" s="97" t="s">
        <v>1147</v>
      </c>
      <c r="G221" s="97"/>
      <c r="H221" s="97"/>
      <c r="I221" s="47" t="s">
        <v>446</v>
      </c>
      <c r="J221" s="97" t="s">
        <v>13</v>
      </c>
      <c r="K221" s="97"/>
      <c r="L221" s="45" t="s">
        <v>25</v>
      </c>
      <c r="M221" s="45">
        <v>5</v>
      </c>
      <c r="N221" s="96" t="s">
        <v>15</v>
      </c>
      <c r="O221" s="96"/>
      <c r="P221" s="96"/>
      <c r="Q221" s="45" t="s">
        <v>14</v>
      </c>
      <c r="R221" s="19">
        <v>0</v>
      </c>
    </row>
    <row r="222" spans="2:18" ht="30" customHeight="1">
      <c r="B222" s="3"/>
      <c r="C222" s="96">
        <v>2019</v>
      </c>
      <c r="D222" s="96"/>
      <c r="E222" s="47" t="s">
        <v>1146</v>
      </c>
      <c r="F222" s="97" t="s">
        <v>1145</v>
      </c>
      <c r="G222" s="97"/>
      <c r="H222" s="97"/>
      <c r="I222" s="47" t="s">
        <v>446</v>
      </c>
      <c r="J222" s="97" t="s">
        <v>13</v>
      </c>
      <c r="K222" s="97"/>
      <c r="L222" s="45" t="s">
        <v>14</v>
      </c>
      <c r="M222" s="45">
        <v>4</v>
      </c>
      <c r="N222" s="96" t="s">
        <v>15</v>
      </c>
      <c r="O222" s="96"/>
      <c r="P222" s="96"/>
      <c r="Q222" s="45" t="s">
        <v>14</v>
      </c>
      <c r="R222" s="19">
        <v>0</v>
      </c>
    </row>
    <row r="223" spans="2:18" ht="30" customHeight="1">
      <c r="B223" s="6"/>
      <c r="C223" s="96">
        <v>2019</v>
      </c>
      <c r="D223" s="96"/>
      <c r="E223" s="47" t="s">
        <v>1144</v>
      </c>
      <c r="F223" s="97" t="s">
        <v>1143</v>
      </c>
      <c r="G223" s="97"/>
      <c r="H223" s="97"/>
      <c r="I223" s="47" t="s">
        <v>446</v>
      </c>
      <c r="J223" s="97" t="s">
        <v>13</v>
      </c>
      <c r="K223" s="97"/>
      <c r="L223" s="45" t="s">
        <v>25</v>
      </c>
      <c r="M223" s="45">
        <v>5</v>
      </c>
      <c r="N223" s="96" t="s">
        <v>15</v>
      </c>
      <c r="O223" s="96"/>
      <c r="P223" s="96"/>
      <c r="Q223" s="45" t="s">
        <v>14</v>
      </c>
      <c r="R223" s="19">
        <v>0</v>
      </c>
    </row>
    <row r="224" spans="2:18" ht="30" customHeight="1">
      <c r="B224" s="6"/>
      <c r="C224" s="96">
        <v>2019</v>
      </c>
      <c r="D224" s="96"/>
      <c r="E224" s="47" t="s">
        <v>1142</v>
      </c>
      <c r="F224" s="97" t="s">
        <v>1141</v>
      </c>
      <c r="G224" s="97"/>
      <c r="H224" s="97"/>
      <c r="I224" s="47" t="s">
        <v>446</v>
      </c>
      <c r="J224" s="97" t="s">
        <v>13</v>
      </c>
      <c r="K224" s="97"/>
      <c r="L224" s="45" t="s">
        <v>25</v>
      </c>
      <c r="M224" s="45">
        <v>5</v>
      </c>
      <c r="N224" s="96" t="s">
        <v>15</v>
      </c>
      <c r="O224" s="96"/>
      <c r="P224" s="96"/>
      <c r="Q224" s="45" t="s">
        <v>14</v>
      </c>
      <c r="R224" s="19">
        <v>0</v>
      </c>
    </row>
    <row r="225" spans="2:18" ht="30" customHeight="1">
      <c r="B225" s="6"/>
      <c r="C225" s="96">
        <v>2019</v>
      </c>
      <c r="D225" s="96"/>
      <c r="E225" s="47" t="s">
        <v>1140</v>
      </c>
      <c r="F225" s="97" t="s">
        <v>1139</v>
      </c>
      <c r="G225" s="97"/>
      <c r="H225" s="97"/>
      <c r="I225" s="47" t="s">
        <v>446</v>
      </c>
      <c r="J225" s="97" t="s">
        <v>13</v>
      </c>
      <c r="K225" s="97"/>
      <c r="L225" s="45" t="s">
        <v>25</v>
      </c>
      <c r="M225" s="45">
        <v>5</v>
      </c>
      <c r="N225" s="96" t="s">
        <v>15</v>
      </c>
      <c r="O225" s="96"/>
      <c r="P225" s="96"/>
      <c r="Q225" s="45" t="s">
        <v>14</v>
      </c>
      <c r="R225" s="19">
        <v>0</v>
      </c>
    </row>
    <row r="226" spans="2:18" ht="30" customHeight="1">
      <c r="B226" s="3"/>
      <c r="C226" s="96">
        <v>2019</v>
      </c>
      <c r="D226" s="96"/>
      <c r="E226" s="47" t="s">
        <v>1138</v>
      </c>
      <c r="F226" s="97" t="s">
        <v>1137</v>
      </c>
      <c r="G226" s="97"/>
      <c r="H226" s="97"/>
      <c r="I226" s="47" t="s">
        <v>446</v>
      </c>
      <c r="J226" s="97" t="s">
        <v>13</v>
      </c>
      <c r="K226" s="97"/>
      <c r="L226" s="45" t="s">
        <v>14</v>
      </c>
      <c r="M226" s="45">
        <v>4</v>
      </c>
      <c r="N226" s="96" t="s">
        <v>15</v>
      </c>
      <c r="O226" s="96"/>
      <c r="P226" s="96"/>
      <c r="Q226" s="45" t="s">
        <v>14</v>
      </c>
      <c r="R226" s="19">
        <v>0</v>
      </c>
    </row>
    <row r="227" spans="2:18" ht="30" customHeight="1">
      <c r="B227" s="6"/>
      <c r="C227" s="96">
        <v>2019</v>
      </c>
      <c r="D227" s="96"/>
      <c r="E227" s="47" t="s">
        <v>1136</v>
      </c>
      <c r="F227" s="97" t="s">
        <v>1135</v>
      </c>
      <c r="G227" s="97"/>
      <c r="H227" s="97"/>
      <c r="I227" s="47" t="s">
        <v>446</v>
      </c>
      <c r="J227" s="97" t="s">
        <v>13</v>
      </c>
      <c r="K227" s="97"/>
      <c r="L227" s="45" t="s">
        <v>25</v>
      </c>
      <c r="M227" s="45">
        <v>5</v>
      </c>
      <c r="N227" s="96" t="s">
        <v>15</v>
      </c>
      <c r="O227" s="96"/>
      <c r="P227" s="96"/>
      <c r="Q227" s="45" t="s">
        <v>14</v>
      </c>
      <c r="R227" s="19">
        <v>0</v>
      </c>
    </row>
    <row r="228" spans="2:18" ht="30" customHeight="1">
      <c r="B228" s="6"/>
      <c r="C228" s="96">
        <v>2019</v>
      </c>
      <c r="D228" s="96"/>
      <c r="E228" s="47" t="s">
        <v>1134</v>
      </c>
      <c r="F228" s="97" t="s">
        <v>1133</v>
      </c>
      <c r="G228" s="97"/>
      <c r="H228" s="97"/>
      <c r="I228" s="47" t="s">
        <v>446</v>
      </c>
      <c r="J228" s="97" t="s">
        <v>13</v>
      </c>
      <c r="K228" s="97"/>
      <c r="L228" s="45" t="s">
        <v>25</v>
      </c>
      <c r="M228" s="45">
        <v>5</v>
      </c>
      <c r="N228" s="96" t="s">
        <v>15</v>
      </c>
      <c r="O228" s="96"/>
      <c r="P228" s="96"/>
      <c r="Q228" s="45" t="s">
        <v>14</v>
      </c>
      <c r="R228" s="19">
        <v>0</v>
      </c>
    </row>
    <row r="229" spans="2:18" ht="30" customHeight="1">
      <c r="B229" s="6"/>
      <c r="C229" s="96">
        <v>2019</v>
      </c>
      <c r="D229" s="96"/>
      <c r="E229" s="47" t="s">
        <v>1132</v>
      </c>
      <c r="F229" s="97" t="s">
        <v>1131</v>
      </c>
      <c r="G229" s="97"/>
      <c r="H229" s="97"/>
      <c r="I229" s="47" t="s">
        <v>446</v>
      </c>
      <c r="J229" s="97" t="s">
        <v>13</v>
      </c>
      <c r="K229" s="97"/>
      <c r="L229" s="45" t="s">
        <v>25</v>
      </c>
      <c r="M229" s="45">
        <v>5</v>
      </c>
      <c r="N229" s="96" t="s">
        <v>15</v>
      </c>
      <c r="O229" s="96"/>
      <c r="P229" s="96"/>
      <c r="Q229" s="45" t="s">
        <v>14</v>
      </c>
      <c r="R229" s="19">
        <v>0</v>
      </c>
    </row>
    <row r="230" spans="2:18" ht="30" customHeight="1">
      <c r="B230" s="3"/>
      <c r="C230" s="96">
        <v>2019</v>
      </c>
      <c r="D230" s="96"/>
      <c r="E230" s="47" t="s">
        <v>1130</v>
      </c>
      <c r="F230" s="97" t="s">
        <v>1129</v>
      </c>
      <c r="G230" s="97"/>
      <c r="H230" s="97"/>
      <c r="I230" s="47" t="s">
        <v>446</v>
      </c>
      <c r="J230" s="97" t="s">
        <v>13</v>
      </c>
      <c r="K230" s="97"/>
      <c r="L230" s="45" t="s">
        <v>14</v>
      </c>
      <c r="M230" s="45">
        <v>4</v>
      </c>
      <c r="N230" s="96" t="s">
        <v>15</v>
      </c>
      <c r="O230" s="96"/>
      <c r="P230" s="96"/>
      <c r="Q230" s="45" t="s">
        <v>14</v>
      </c>
      <c r="R230" s="19">
        <v>0</v>
      </c>
    </row>
    <row r="231" spans="2:18" ht="30" customHeight="1">
      <c r="B231" s="6"/>
      <c r="C231" s="96">
        <v>2019</v>
      </c>
      <c r="D231" s="96"/>
      <c r="E231" s="47" t="s">
        <v>1128</v>
      </c>
      <c r="F231" s="97" t="s">
        <v>1127</v>
      </c>
      <c r="G231" s="97"/>
      <c r="H231" s="97"/>
      <c r="I231" s="47" t="s">
        <v>446</v>
      </c>
      <c r="J231" s="97" t="s">
        <v>13</v>
      </c>
      <c r="K231" s="97"/>
      <c r="L231" s="45" t="s">
        <v>25</v>
      </c>
      <c r="M231" s="45">
        <v>5</v>
      </c>
      <c r="N231" s="96" t="s">
        <v>15</v>
      </c>
      <c r="O231" s="96"/>
      <c r="P231" s="96"/>
      <c r="Q231" s="45" t="s">
        <v>14</v>
      </c>
      <c r="R231" s="19">
        <v>0</v>
      </c>
    </row>
    <row r="232" spans="2:18" ht="36.75" customHeight="1">
      <c r="B232" s="6"/>
      <c r="C232" s="96">
        <v>2019</v>
      </c>
      <c r="D232" s="96"/>
      <c r="E232" s="47" t="s">
        <v>1126</v>
      </c>
      <c r="F232" s="97" t="s">
        <v>1125</v>
      </c>
      <c r="G232" s="97"/>
      <c r="H232" s="97"/>
      <c r="I232" s="47" t="s">
        <v>446</v>
      </c>
      <c r="J232" s="97" t="s">
        <v>13</v>
      </c>
      <c r="K232" s="97"/>
      <c r="L232" s="45" t="s">
        <v>25</v>
      </c>
      <c r="M232" s="45">
        <v>5</v>
      </c>
      <c r="N232" s="96" t="s">
        <v>15</v>
      </c>
      <c r="O232" s="96"/>
      <c r="P232" s="96"/>
      <c r="Q232" s="45" t="s">
        <v>14</v>
      </c>
      <c r="R232" s="19">
        <v>0</v>
      </c>
    </row>
    <row r="233" spans="2:18" ht="30" customHeight="1">
      <c r="B233" s="6"/>
      <c r="C233" s="96">
        <v>2019</v>
      </c>
      <c r="D233" s="96"/>
      <c r="E233" s="47" t="s">
        <v>1124</v>
      </c>
      <c r="F233" s="97" t="s">
        <v>1123</v>
      </c>
      <c r="G233" s="97"/>
      <c r="H233" s="97"/>
      <c r="I233" s="47" t="s">
        <v>446</v>
      </c>
      <c r="J233" s="97" t="s">
        <v>13</v>
      </c>
      <c r="K233" s="97"/>
      <c r="L233" s="45" t="s">
        <v>25</v>
      </c>
      <c r="M233" s="45">
        <v>5</v>
      </c>
      <c r="N233" s="96" t="s">
        <v>15</v>
      </c>
      <c r="O233" s="96"/>
      <c r="P233" s="96"/>
      <c r="Q233" s="45" t="s">
        <v>14</v>
      </c>
      <c r="R233" s="19">
        <v>0</v>
      </c>
    </row>
    <row r="234" spans="2:18" s="18" customFormat="1" ht="30" customHeight="1">
      <c r="B234" s="4"/>
      <c r="C234" s="94">
        <v>2019</v>
      </c>
      <c r="D234" s="94"/>
      <c r="E234" s="1" t="s">
        <v>1122</v>
      </c>
      <c r="F234" s="95" t="s">
        <v>1121</v>
      </c>
      <c r="G234" s="95"/>
      <c r="H234" s="95"/>
      <c r="I234" s="1" t="s">
        <v>446</v>
      </c>
      <c r="J234" s="95" t="s">
        <v>13</v>
      </c>
      <c r="K234" s="95"/>
      <c r="L234" s="48" t="s">
        <v>14</v>
      </c>
      <c r="M234" s="48">
        <v>3</v>
      </c>
      <c r="N234" s="94" t="s">
        <v>15</v>
      </c>
      <c r="O234" s="94"/>
      <c r="P234" s="94"/>
      <c r="Q234" s="48" t="s">
        <v>14</v>
      </c>
      <c r="R234" s="17">
        <f>R235+R239</f>
        <v>367060.02</v>
      </c>
    </row>
    <row r="235" spans="2:18" ht="30" customHeight="1">
      <c r="B235" s="3"/>
      <c r="C235" s="96">
        <v>2019</v>
      </c>
      <c r="D235" s="96"/>
      <c r="E235" s="47" t="s">
        <v>1120</v>
      </c>
      <c r="F235" s="97" t="s">
        <v>1119</v>
      </c>
      <c r="G235" s="97"/>
      <c r="H235" s="97"/>
      <c r="I235" s="47" t="s">
        <v>446</v>
      </c>
      <c r="J235" s="97" t="s">
        <v>13</v>
      </c>
      <c r="K235" s="97"/>
      <c r="L235" s="45" t="s">
        <v>14</v>
      </c>
      <c r="M235" s="45">
        <v>4</v>
      </c>
      <c r="N235" s="96" t="s">
        <v>15</v>
      </c>
      <c r="O235" s="96"/>
      <c r="P235" s="96"/>
      <c r="Q235" s="45" t="s">
        <v>14</v>
      </c>
      <c r="R235" s="19">
        <v>133737.78</v>
      </c>
    </row>
    <row r="236" spans="2:18" ht="30" customHeight="1">
      <c r="B236" s="6"/>
      <c r="C236" s="96">
        <v>2019</v>
      </c>
      <c r="D236" s="96"/>
      <c r="E236" s="47" t="s">
        <v>1118</v>
      </c>
      <c r="F236" s="97" t="s">
        <v>1117</v>
      </c>
      <c r="G236" s="97"/>
      <c r="H236" s="97"/>
      <c r="I236" s="47" t="s">
        <v>446</v>
      </c>
      <c r="J236" s="97" t="s">
        <v>13</v>
      </c>
      <c r="K236" s="97"/>
      <c r="L236" s="45" t="s">
        <v>25</v>
      </c>
      <c r="M236" s="45">
        <v>5</v>
      </c>
      <c r="N236" s="96" t="s">
        <v>15</v>
      </c>
      <c r="O236" s="96"/>
      <c r="P236" s="96"/>
      <c r="Q236" s="45" t="s">
        <v>14</v>
      </c>
      <c r="R236" s="19">
        <v>0</v>
      </c>
    </row>
    <row r="237" spans="2:18" ht="30" customHeight="1">
      <c r="B237" s="6"/>
      <c r="C237" s="96">
        <v>2019</v>
      </c>
      <c r="D237" s="96"/>
      <c r="E237" s="47" t="s">
        <v>1116</v>
      </c>
      <c r="F237" s="97" t="s">
        <v>1115</v>
      </c>
      <c r="G237" s="97"/>
      <c r="H237" s="97"/>
      <c r="I237" s="47" t="s">
        <v>446</v>
      </c>
      <c r="J237" s="97" t="s">
        <v>13</v>
      </c>
      <c r="K237" s="97"/>
      <c r="L237" s="45" t="s">
        <v>25</v>
      </c>
      <c r="M237" s="45">
        <v>5</v>
      </c>
      <c r="N237" s="96" t="s">
        <v>15</v>
      </c>
      <c r="O237" s="96"/>
      <c r="P237" s="96"/>
      <c r="Q237" s="45" t="s">
        <v>14</v>
      </c>
      <c r="R237" s="19">
        <v>0</v>
      </c>
    </row>
    <row r="238" spans="2:18" ht="30" customHeight="1">
      <c r="B238" s="6"/>
      <c r="C238" s="96">
        <v>2019</v>
      </c>
      <c r="D238" s="96"/>
      <c r="E238" s="47" t="s">
        <v>1114</v>
      </c>
      <c r="F238" s="97" t="s">
        <v>1113</v>
      </c>
      <c r="G238" s="97"/>
      <c r="H238" s="97"/>
      <c r="I238" s="47" t="s">
        <v>446</v>
      </c>
      <c r="J238" s="97" t="s">
        <v>13</v>
      </c>
      <c r="K238" s="97"/>
      <c r="L238" s="45" t="s">
        <v>25</v>
      </c>
      <c r="M238" s="45">
        <v>5</v>
      </c>
      <c r="N238" s="96" t="s">
        <v>15</v>
      </c>
      <c r="O238" s="96"/>
      <c r="P238" s="96"/>
      <c r="Q238" s="45" t="s">
        <v>14</v>
      </c>
      <c r="R238" s="19">
        <v>0</v>
      </c>
    </row>
    <row r="239" spans="2:18" ht="30" customHeight="1">
      <c r="B239" s="3"/>
      <c r="C239" s="96">
        <v>2019</v>
      </c>
      <c r="D239" s="96"/>
      <c r="E239" s="47" t="s">
        <v>1112</v>
      </c>
      <c r="F239" s="97" t="s">
        <v>1111</v>
      </c>
      <c r="G239" s="97"/>
      <c r="H239" s="97"/>
      <c r="I239" s="47" t="s">
        <v>446</v>
      </c>
      <c r="J239" s="97" t="s">
        <v>13</v>
      </c>
      <c r="K239" s="97"/>
      <c r="L239" s="45" t="s">
        <v>14</v>
      </c>
      <c r="M239" s="45">
        <v>4</v>
      </c>
      <c r="N239" s="96" t="s">
        <v>15</v>
      </c>
      <c r="O239" s="96"/>
      <c r="P239" s="96"/>
      <c r="Q239" s="45" t="s">
        <v>14</v>
      </c>
      <c r="R239" s="19">
        <f>233322.24</f>
        <v>233322.23999999999</v>
      </c>
    </row>
    <row r="240" spans="2:18" ht="30" customHeight="1">
      <c r="B240" s="6"/>
      <c r="C240" s="96">
        <v>2019</v>
      </c>
      <c r="D240" s="96"/>
      <c r="E240" s="47" t="s">
        <v>1110</v>
      </c>
      <c r="F240" s="97" t="s">
        <v>1109</v>
      </c>
      <c r="G240" s="97"/>
      <c r="H240" s="97"/>
      <c r="I240" s="47" t="s">
        <v>446</v>
      </c>
      <c r="J240" s="97" t="s">
        <v>13</v>
      </c>
      <c r="K240" s="97"/>
      <c r="L240" s="45" t="s">
        <v>25</v>
      </c>
      <c r="M240" s="45">
        <v>5</v>
      </c>
      <c r="N240" s="96" t="s">
        <v>15</v>
      </c>
      <c r="O240" s="96"/>
      <c r="P240" s="96"/>
      <c r="Q240" s="45" t="s">
        <v>14</v>
      </c>
      <c r="R240" s="19">
        <v>0</v>
      </c>
    </row>
    <row r="241" spans="2:18" ht="30" customHeight="1">
      <c r="B241" s="6"/>
      <c r="C241" s="96">
        <v>2019</v>
      </c>
      <c r="D241" s="96"/>
      <c r="E241" s="47" t="s">
        <v>1108</v>
      </c>
      <c r="F241" s="97" t="s">
        <v>1107</v>
      </c>
      <c r="G241" s="97"/>
      <c r="H241" s="97"/>
      <c r="I241" s="47" t="s">
        <v>446</v>
      </c>
      <c r="J241" s="97" t="s">
        <v>13</v>
      </c>
      <c r="K241" s="97"/>
      <c r="L241" s="45" t="s">
        <v>25</v>
      </c>
      <c r="M241" s="45">
        <v>5</v>
      </c>
      <c r="N241" s="96" t="s">
        <v>15</v>
      </c>
      <c r="O241" s="96"/>
      <c r="P241" s="96"/>
      <c r="Q241" s="45" t="s">
        <v>14</v>
      </c>
      <c r="R241" s="19">
        <v>0</v>
      </c>
    </row>
    <row r="242" spans="2:18" ht="30" customHeight="1">
      <c r="B242" s="6"/>
      <c r="C242" s="96">
        <v>2019</v>
      </c>
      <c r="D242" s="96"/>
      <c r="E242" s="47" t="s">
        <v>1106</v>
      </c>
      <c r="F242" s="97" t="s">
        <v>1105</v>
      </c>
      <c r="G242" s="97"/>
      <c r="H242" s="97"/>
      <c r="I242" s="47" t="s">
        <v>446</v>
      </c>
      <c r="J242" s="97" t="s">
        <v>13</v>
      </c>
      <c r="K242" s="97"/>
      <c r="L242" s="45" t="s">
        <v>25</v>
      </c>
      <c r="M242" s="45">
        <v>5</v>
      </c>
      <c r="N242" s="96" t="s">
        <v>15</v>
      </c>
      <c r="O242" s="96"/>
      <c r="P242" s="96"/>
      <c r="Q242" s="45" t="s">
        <v>14</v>
      </c>
      <c r="R242" s="19">
        <v>0</v>
      </c>
    </row>
    <row r="243" spans="2:18" s="18" customFormat="1" ht="30" customHeight="1">
      <c r="B243" s="4"/>
      <c r="C243" s="94">
        <v>2019</v>
      </c>
      <c r="D243" s="94"/>
      <c r="E243" s="1" t="s">
        <v>1104</v>
      </c>
      <c r="F243" s="95" t="s">
        <v>1102</v>
      </c>
      <c r="G243" s="95"/>
      <c r="H243" s="95"/>
      <c r="I243" s="1" t="s">
        <v>446</v>
      </c>
      <c r="J243" s="95" t="s">
        <v>13</v>
      </c>
      <c r="K243" s="95"/>
      <c r="L243" s="48" t="s">
        <v>14</v>
      </c>
      <c r="M243" s="48">
        <v>3</v>
      </c>
      <c r="N243" s="94" t="s">
        <v>15</v>
      </c>
      <c r="O243" s="94"/>
      <c r="P243" s="94"/>
      <c r="Q243" s="48" t="s">
        <v>14</v>
      </c>
      <c r="R243" s="17">
        <v>0</v>
      </c>
    </row>
    <row r="244" spans="2:18" ht="30" customHeight="1">
      <c r="B244" s="3"/>
      <c r="C244" s="96">
        <v>2019</v>
      </c>
      <c r="D244" s="96"/>
      <c r="E244" s="47" t="s">
        <v>1103</v>
      </c>
      <c r="F244" s="97" t="s">
        <v>1102</v>
      </c>
      <c r="G244" s="97"/>
      <c r="H244" s="97"/>
      <c r="I244" s="47" t="s">
        <v>446</v>
      </c>
      <c r="J244" s="97" t="s">
        <v>13</v>
      </c>
      <c r="K244" s="97"/>
      <c r="L244" s="45" t="s">
        <v>14</v>
      </c>
      <c r="M244" s="45">
        <v>4</v>
      </c>
      <c r="N244" s="96" t="s">
        <v>15</v>
      </c>
      <c r="O244" s="96"/>
      <c r="P244" s="96"/>
      <c r="Q244" s="45" t="s">
        <v>14</v>
      </c>
      <c r="R244" s="19">
        <v>0</v>
      </c>
    </row>
    <row r="245" spans="2:18" ht="30" customHeight="1">
      <c r="B245" s="6"/>
      <c r="C245" s="96">
        <v>2019</v>
      </c>
      <c r="D245" s="96"/>
      <c r="E245" s="47" t="s">
        <v>1101</v>
      </c>
      <c r="F245" s="97" t="s">
        <v>1100</v>
      </c>
      <c r="G245" s="97"/>
      <c r="H245" s="97"/>
      <c r="I245" s="47" t="s">
        <v>446</v>
      </c>
      <c r="J245" s="97" t="s">
        <v>13</v>
      </c>
      <c r="K245" s="97"/>
      <c r="L245" s="45" t="s">
        <v>25</v>
      </c>
      <c r="M245" s="45">
        <v>5</v>
      </c>
      <c r="N245" s="96" t="s">
        <v>15</v>
      </c>
      <c r="O245" s="96"/>
      <c r="P245" s="96"/>
      <c r="Q245" s="45" t="s">
        <v>14</v>
      </c>
      <c r="R245" s="19">
        <v>0</v>
      </c>
    </row>
    <row r="246" spans="2:18" ht="30" customHeight="1">
      <c r="B246" s="6"/>
      <c r="C246" s="96">
        <v>2019</v>
      </c>
      <c r="D246" s="96"/>
      <c r="E246" s="47" t="s">
        <v>1099</v>
      </c>
      <c r="F246" s="97" t="s">
        <v>1098</v>
      </c>
      <c r="G246" s="97"/>
      <c r="H246" s="97"/>
      <c r="I246" s="47" t="s">
        <v>446</v>
      </c>
      <c r="J246" s="97" t="s">
        <v>13</v>
      </c>
      <c r="K246" s="97"/>
      <c r="L246" s="45" t="s">
        <v>25</v>
      </c>
      <c r="M246" s="45">
        <v>5</v>
      </c>
      <c r="N246" s="96" t="s">
        <v>15</v>
      </c>
      <c r="O246" s="96"/>
      <c r="P246" s="96"/>
      <c r="Q246" s="45" t="s">
        <v>14</v>
      </c>
      <c r="R246" s="19">
        <v>0</v>
      </c>
    </row>
    <row r="247" spans="2:18" ht="30" customHeight="1">
      <c r="B247" s="6"/>
      <c r="C247" s="96">
        <v>2019</v>
      </c>
      <c r="D247" s="96"/>
      <c r="E247" s="47" t="s">
        <v>1097</v>
      </c>
      <c r="F247" s="97" t="s">
        <v>1096</v>
      </c>
      <c r="G247" s="97"/>
      <c r="H247" s="97"/>
      <c r="I247" s="47" t="s">
        <v>446</v>
      </c>
      <c r="J247" s="97" t="s">
        <v>13</v>
      </c>
      <c r="K247" s="97"/>
      <c r="L247" s="45" t="s">
        <v>25</v>
      </c>
      <c r="M247" s="45">
        <v>5</v>
      </c>
      <c r="N247" s="96" t="s">
        <v>15</v>
      </c>
      <c r="O247" s="96"/>
      <c r="P247" s="96"/>
      <c r="Q247" s="45" t="s">
        <v>14</v>
      </c>
      <c r="R247" s="19">
        <v>0</v>
      </c>
    </row>
    <row r="248" spans="2:18" s="18" customFormat="1" ht="30" customHeight="1">
      <c r="B248" s="4"/>
      <c r="C248" s="94">
        <v>2019</v>
      </c>
      <c r="D248" s="94"/>
      <c r="E248" s="1" t="s">
        <v>1095</v>
      </c>
      <c r="F248" s="95" t="s">
        <v>1094</v>
      </c>
      <c r="G248" s="95"/>
      <c r="H248" s="95"/>
      <c r="I248" s="1" t="s">
        <v>446</v>
      </c>
      <c r="J248" s="95" t="s">
        <v>13</v>
      </c>
      <c r="K248" s="95"/>
      <c r="L248" s="48" t="s">
        <v>14</v>
      </c>
      <c r="M248" s="48">
        <v>3</v>
      </c>
      <c r="N248" s="94" t="s">
        <v>15</v>
      </c>
      <c r="O248" s="94"/>
      <c r="P248" s="94"/>
      <c r="Q248" s="48" t="s">
        <v>14</v>
      </c>
      <c r="R248" s="17">
        <v>0</v>
      </c>
    </row>
    <row r="249" spans="2:18" ht="30" customHeight="1">
      <c r="B249" s="3"/>
      <c r="C249" s="96">
        <v>2019</v>
      </c>
      <c r="D249" s="96"/>
      <c r="E249" s="47" t="s">
        <v>1093</v>
      </c>
      <c r="F249" s="97" t="s">
        <v>1092</v>
      </c>
      <c r="G249" s="97"/>
      <c r="H249" s="97"/>
      <c r="I249" s="47" t="s">
        <v>446</v>
      </c>
      <c r="J249" s="97" t="s">
        <v>13</v>
      </c>
      <c r="K249" s="97"/>
      <c r="L249" s="45" t="s">
        <v>14</v>
      </c>
      <c r="M249" s="45">
        <v>4</v>
      </c>
      <c r="N249" s="96" t="s">
        <v>15</v>
      </c>
      <c r="O249" s="96"/>
      <c r="P249" s="96"/>
      <c r="Q249" s="45" t="s">
        <v>14</v>
      </c>
      <c r="R249" s="19">
        <v>0</v>
      </c>
    </row>
    <row r="250" spans="2:18" ht="30" customHeight="1">
      <c r="B250" s="6"/>
      <c r="C250" s="96">
        <v>2019</v>
      </c>
      <c r="D250" s="96"/>
      <c r="E250" s="47" t="s">
        <v>1091</v>
      </c>
      <c r="F250" s="97" t="s">
        <v>1090</v>
      </c>
      <c r="G250" s="97"/>
      <c r="H250" s="97"/>
      <c r="I250" s="47" t="s">
        <v>446</v>
      </c>
      <c r="J250" s="97" t="s">
        <v>13</v>
      </c>
      <c r="K250" s="97"/>
      <c r="L250" s="45" t="s">
        <v>25</v>
      </c>
      <c r="M250" s="45">
        <v>5</v>
      </c>
      <c r="N250" s="96" t="s">
        <v>15</v>
      </c>
      <c r="O250" s="96"/>
      <c r="P250" s="96"/>
      <c r="Q250" s="45" t="s">
        <v>14</v>
      </c>
      <c r="R250" s="19">
        <v>0</v>
      </c>
    </row>
    <row r="251" spans="2:18" ht="30" customHeight="1">
      <c r="B251" s="6"/>
      <c r="C251" s="96">
        <v>2019</v>
      </c>
      <c r="D251" s="96"/>
      <c r="E251" s="47" t="s">
        <v>1089</v>
      </c>
      <c r="F251" s="97" t="s">
        <v>1088</v>
      </c>
      <c r="G251" s="97"/>
      <c r="H251" s="97"/>
      <c r="I251" s="47" t="s">
        <v>446</v>
      </c>
      <c r="J251" s="97" t="s">
        <v>13</v>
      </c>
      <c r="K251" s="97"/>
      <c r="L251" s="45" t="s">
        <v>25</v>
      </c>
      <c r="M251" s="45">
        <v>5</v>
      </c>
      <c r="N251" s="96" t="s">
        <v>15</v>
      </c>
      <c r="O251" s="96"/>
      <c r="P251" s="96"/>
      <c r="Q251" s="45" t="s">
        <v>14</v>
      </c>
      <c r="R251" s="19">
        <v>0</v>
      </c>
    </row>
    <row r="252" spans="2:18" ht="30" customHeight="1">
      <c r="B252" s="6"/>
      <c r="C252" s="96">
        <v>2019</v>
      </c>
      <c r="D252" s="96"/>
      <c r="E252" s="47" t="s">
        <v>1087</v>
      </c>
      <c r="F252" s="97" t="s">
        <v>1086</v>
      </c>
      <c r="G252" s="97"/>
      <c r="H252" s="97"/>
      <c r="I252" s="47" t="s">
        <v>446</v>
      </c>
      <c r="J252" s="97" t="s">
        <v>13</v>
      </c>
      <c r="K252" s="97"/>
      <c r="L252" s="45" t="s">
        <v>25</v>
      </c>
      <c r="M252" s="45">
        <v>5</v>
      </c>
      <c r="N252" s="96" t="s">
        <v>15</v>
      </c>
      <c r="O252" s="96"/>
      <c r="P252" s="96"/>
      <c r="Q252" s="45" t="s">
        <v>14</v>
      </c>
      <c r="R252" s="19">
        <v>0</v>
      </c>
    </row>
    <row r="253" spans="2:18" ht="30" customHeight="1">
      <c r="B253" s="6"/>
      <c r="C253" s="96">
        <v>2019</v>
      </c>
      <c r="D253" s="96"/>
      <c r="E253" s="47" t="s">
        <v>1085</v>
      </c>
      <c r="F253" s="97" t="s">
        <v>1084</v>
      </c>
      <c r="G253" s="97"/>
      <c r="H253" s="97"/>
      <c r="I253" s="47" t="s">
        <v>446</v>
      </c>
      <c r="J253" s="97" t="s">
        <v>13</v>
      </c>
      <c r="K253" s="97"/>
      <c r="L253" s="45" t="s">
        <v>25</v>
      </c>
      <c r="M253" s="45">
        <v>5</v>
      </c>
      <c r="N253" s="96" t="s">
        <v>15</v>
      </c>
      <c r="O253" s="96"/>
      <c r="P253" s="96"/>
      <c r="Q253" s="45" t="s">
        <v>14</v>
      </c>
      <c r="R253" s="19">
        <v>0</v>
      </c>
    </row>
    <row r="254" spans="2:18" ht="30" customHeight="1">
      <c r="B254" s="3"/>
      <c r="C254" s="96">
        <v>2019</v>
      </c>
      <c r="D254" s="96"/>
      <c r="E254" s="47" t="s">
        <v>1083</v>
      </c>
      <c r="F254" s="97" t="s">
        <v>1082</v>
      </c>
      <c r="G254" s="97"/>
      <c r="H254" s="97"/>
      <c r="I254" s="47" t="s">
        <v>446</v>
      </c>
      <c r="J254" s="97" t="s">
        <v>13</v>
      </c>
      <c r="K254" s="97"/>
      <c r="L254" s="45" t="s">
        <v>14</v>
      </c>
      <c r="M254" s="45">
        <v>4</v>
      </c>
      <c r="N254" s="96" t="s">
        <v>15</v>
      </c>
      <c r="O254" s="96"/>
      <c r="P254" s="96"/>
      <c r="Q254" s="45" t="s">
        <v>14</v>
      </c>
      <c r="R254" s="19">
        <v>0</v>
      </c>
    </row>
    <row r="255" spans="2:18" ht="30" customHeight="1">
      <c r="B255" s="6"/>
      <c r="C255" s="96">
        <v>2019</v>
      </c>
      <c r="D255" s="96"/>
      <c r="E255" s="47" t="s">
        <v>1081</v>
      </c>
      <c r="F255" s="97" t="s">
        <v>1080</v>
      </c>
      <c r="G255" s="97"/>
      <c r="H255" s="97"/>
      <c r="I255" s="47" t="s">
        <v>446</v>
      </c>
      <c r="J255" s="97" t="s">
        <v>13</v>
      </c>
      <c r="K255" s="97"/>
      <c r="L255" s="45" t="s">
        <v>25</v>
      </c>
      <c r="M255" s="45">
        <v>5</v>
      </c>
      <c r="N255" s="96" t="s">
        <v>15</v>
      </c>
      <c r="O255" s="96"/>
      <c r="P255" s="96"/>
      <c r="Q255" s="45" t="s">
        <v>14</v>
      </c>
      <c r="R255" s="19">
        <v>0</v>
      </c>
    </row>
    <row r="256" spans="2:18" ht="30" customHeight="1">
      <c r="B256" s="6"/>
      <c r="C256" s="96">
        <v>2019</v>
      </c>
      <c r="D256" s="96"/>
      <c r="E256" s="47" t="s">
        <v>1079</v>
      </c>
      <c r="F256" s="97" t="s">
        <v>1078</v>
      </c>
      <c r="G256" s="97"/>
      <c r="H256" s="97"/>
      <c r="I256" s="47" t="s">
        <v>446</v>
      </c>
      <c r="J256" s="97" t="s">
        <v>13</v>
      </c>
      <c r="K256" s="97"/>
      <c r="L256" s="45" t="s">
        <v>25</v>
      </c>
      <c r="M256" s="45">
        <v>5</v>
      </c>
      <c r="N256" s="96" t="s">
        <v>15</v>
      </c>
      <c r="O256" s="96"/>
      <c r="P256" s="96"/>
      <c r="Q256" s="45" t="s">
        <v>14</v>
      </c>
      <c r="R256" s="19">
        <v>0</v>
      </c>
    </row>
    <row r="257" spans="2:18" ht="30" customHeight="1">
      <c r="B257" s="6"/>
      <c r="C257" s="96">
        <v>2019</v>
      </c>
      <c r="D257" s="96"/>
      <c r="E257" s="47" t="s">
        <v>1077</v>
      </c>
      <c r="F257" s="97" t="s">
        <v>1076</v>
      </c>
      <c r="G257" s="97"/>
      <c r="H257" s="97"/>
      <c r="I257" s="47" t="s">
        <v>446</v>
      </c>
      <c r="J257" s="97" t="s">
        <v>13</v>
      </c>
      <c r="K257" s="97"/>
      <c r="L257" s="45" t="s">
        <v>25</v>
      </c>
      <c r="M257" s="45">
        <v>5</v>
      </c>
      <c r="N257" s="96" t="s">
        <v>15</v>
      </c>
      <c r="O257" s="96"/>
      <c r="P257" s="96"/>
      <c r="Q257" s="45" t="s">
        <v>14</v>
      </c>
      <c r="R257" s="19">
        <v>0</v>
      </c>
    </row>
    <row r="258" spans="2:18" s="18" customFormat="1" ht="30" customHeight="1">
      <c r="B258" s="4"/>
      <c r="C258" s="94">
        <v>2019</v>
      </c>
      <c r="D258" s="94"/>
      <c r="E258" s="1" t="s">
        <v>1075</v>
      </c>
      <c r="F258" s="95" t="s">
        <v>1073</v>
      </c>
      <c r="G258" s="95"/>
      <c r="H258" s="95"/>
      <c r="I258" s="1" t="s">
        <v>446</v>
      </c>
      <c r="J258" s="95" t="s">
        <v>13</v>
      </c>
      <c r="K258" s="95"/>
      <c r="L258" s="48" t="s">
        <v>14</v>
      </c>
      <c r="M258" s="48">
        <v>3</v>
      </c>
      <c r="N258" s="94" t="s">
        <v>15</v>
      </c>
      <c r="O258" s="94"/>
      <c r="P258" s="94"/>
      <c r="Q258" s="48" t="s">
        <v>14</v>
      </c>
      <c r="R258" s="17">
        <v>0</v>
      </c>
    </row>
    <row r="259" spans="2:18" ht="30" customHeight="1">
      <c r="B259" s="3"/>
      <c r="C259" s="96">
        <v>2019</v>
      </c>
      <c r="D259" s="96"/>
      <c r="E259" s="47" t="s">
        <v>1074</v>
      </c>
      <c r="F259" s="97" t="s">
        <v>1073</v>
      </c>
      <c r="G259" s="97"/>
      <c r="H259" s="97"/>
      <c r="I259" s="47" t="s">
        <v>446</v>
      </c>
      <c r="J259" s="97" t="s">
        <v>13</v>
      </c>
      <c r="K259" s="97"/>
      <c r="L259" s="45" t="s">
        <v>14</v>
      </c>
      <c r="M259" s="45">
        <v>4</v>
      </c>
      <c r="N259" s="96" t="s">
        <v>15</v>
      </c>
      <c r="O259" s="96"/>
      <c r="P259" s="96"/>
      <c r="Q259" s="45" t="s">
        <v>14</v>
      </c>
      <c r="R259" s="19">
        <v>0</v>
      </c>
    </row>
    <row r="260" spans="2:18" ht="30" customHeight="1">
      <c r="B260" s="6"/>
      <c r="C260" s="96">
        <v>2019</v>
      </c>
      <c r="D260" s="96"/>
      <c r="E260" s="47" t="s">
        <v>1072</v>
      </c>
      <c r="F260" s="97" t="s">
        <v>1071</v>
      </c>
      <c r="G260" s="97"/>
      <c r="H260" s="97"/>
      <c r="I260" s="47" t="s">
        <v>446</v>
      </c>
      <c r="J260" s="97" t="s">
        <v>13</v>
      </c>
      <c r="K260" s="97"/>
      <c r="L260" s="45" t="s">
        <v>25</v>
      </c>
      <c r="M260" s="45">
        <v>5</v>
      </c>
      <c r="N260" s="96" t="s">
        <v>15</v>
      </c>
      <c r="O260" s="96"/>
      <c r="P260" s="96"/>
      <c r="Q260" s="45" t="s">
        <v>14</v>
      </c>
      <c r="R260" s="19">
        <v>0</v>
      </c>
    </row>
    <row r="261" spans="2:18" ht="30" customHeight="1">
      <c r="B261" s="6"/>
      <c r="C261" s="96">
        <v>2019</v>
      </c>
      <c r="D261" s="96"/>
      <c r="E261" s="47" t="s">
        <v>1070</v>
      </c>
      <c r="F261" s="97" t="s">
        <v>1069</v>
      </c>
      <c r="G261" s="97"/>
      <c r="H261" s="97"/>
      <c r="I261" s="47" t="s">
        <v>446</v>
      </c>
      <c r="J261" s="97" t="s">
        <v>13</v>
      </c>
      <c r="K261" s="97"/>
      <c r="L261" s="45" t="s">
        <v>25</v>
      </c>
      <c r="M261" s="45">
        <v>5</v>
      </c>
      <c r="N261" s="96" t="s">
        <v>15</v>
      </c>
      <c r="O261" s="96"/>
      <c r="P261" s="96"/>
      <c r="Q261" s="45" t="s">
        <v>14</v>
      </c>
      <c r="R261" s="19">
        <v>0</v>
      </c>
    </row>
    <row r="262" spans="2:18" ht="30" customHeight="1">
      <c r="B262" s="6"/>
      <c r="C262" s="96">
        <v>2019</v>
      </c>
      <c r="D262" s="96"/>
      <c r="E262" s="47" t="s">
        <v>1068</v>
      </c>
      <c r="F262" s="97" t="s">
        <v>1067</v>
      </c>
      <c r="G262" s="97"/>
      <c r="H262" s="97"/>
      <c r="I262" s="47" t="s">
        <v>446</v>
      </c>
      <c r="J262" s="97" t="s">
        <v>13</v>
      </c>
      <c r="K262" s="97"/>
      <c r="L262" s="45" t="s">
        <v>25</v>
      </c>
      <c r="M262" s="45">
        <v>5</v>
      </c>
      <c r="N262" s="96" t="s">
        <v>15</v>
      </c>
      <c r="O262" s="96"/>
      <c r="P262" s="96"/>
      <c r="Q262" s="45" t="s">
        <v>14</v>
      </c>
      <c r="R262" s="19">
        <v>0</v>
      </c>
    </row>
    <row r="263" spans="2:18" s="18" customFormat="1" ht="30" customHeight="1">
      <c r="B263" s="4"/>
      <c r="C263" s="94">
        <v>2019</v>
      </c>
      <c r="D263" s="94"/>
      <c r="E263" s="1" t="s">
        <v>1066</v>
      </c>
      <c r="F263" s="95" t="s">
        <v>1064</v>
      </c>
      <c r="G263" s="95"/>
      <c r="H263" s="95"/>
      <c r="I263" s="1" t="s">
        <v>446</v>
      </c>
      <c r="J263" s="95" t="s">
        <v>13</v>
      </c>
      <c r="K263" s="95"/>
      <c r="L263" s="48" t="s">
        <v>14</v>
      </c>
      <c r="M263" s="48">
        <v>3</v>
      </c>
      <c r="N263" s="94" t="s">
        <v>15</v>
      </c>
      <c r="O263" s="94"/>
      <c r="P263" s="94"/>
      <c r="Q263" s="48" t="s">
        <v>14</v>
      </c>
      <c r="R263" s="17">
        <v>0</v>
      </c>
    </row>
    <row r="264" spans="2:18" ht="30" customHeight="1">
      <c r="B264" s="3"/>
      <c r="C264" s="96">
        <v>2019</v>
      </c>
      <c r="D264" s="96"/>
      <c r="E264" s="47" t="s">
        <v>1065</v>
      </c>
      <c r="F264" s="97" t="s">
        <v>1064</v>
      </c>
      <c r="G264" s="97"/>
      <c r="H264" s="97"/>
      <c r="I264" s="47" t="s">
        <v>446</v>
      </c>
      <c r="J264" s="97" t="s">
        <v>13</v>
      </c>
      <c r="K264" s="97"/>
      <c r="L264" s="45" t="s">
        <v>14</v>
      </c>
      <c r="M264" s="45">
        <v>4</v>
      </c>
      <c r="N264" s="96" t="s">
        <v>15</v>
      </c>
      <c r="O264" s="96"/>
      <c r="P264" s="96"/>
      <c r="Q264" s="45" t="s">
        <v>14</v>
      </c>
      <c r="R264" s="19">
        <v>0</v>
      </c>
    </row>
    <row r="265" spans="2:18" ht="30" customHeight="1">
      <c r="B265" s="6"/>
      <c r="C265" s="96">
        <v>2019</v>
      </c>
      <c r="D265" s="96"/>
      <c r="E265" s="47" t="s">
        <v>1063</v>
      </c>
      <c r="F265" s="97" t="s">
        <v>1062</v>
      </c>
      <c r="G265" s="97"/>
      <c r="H265" s="97"/>
      <c r="I265" s="47" t="s">
        <v>446</v>
      </c>
      <c r="J265" s="97" t="s">
        <v>13</v>
      </c>
      <c r="K265" s="97"/>
      <c r="L265" s="45" t="s">
        <v>25</v>
      </c>
      <c r="M265" s="45">
        <v>5</v>
      </c>
      <c r="N265" s="96" t="s">
        <v>15</v>
      </c>
      <c r="O265" s="96"/>
      <c r="P265" s="96"/>
      <c r="Q265" s="45" t="s">
        <v>14</v>
      </c>
      <c r="R265" s="19">
        <v>0</v>
      </c>
    </row>
    <row r="266" spans="2:18" ht="30" customHeight="1">
      <c r="B266" s="6"/>
      <c r="C266" s="96">
        <v>2019</v>
      </c>
      <c r="D266" s="96"/>
      <c r="E266" s="47" t="s">
        <v>1061</v>
      </c>
      <c r="F266" s="97" t="s">
        <v>1060</v>
      </c>
      <c r="G266" s="97"/>
      <c r="H266" s="97"/>
      <c r="I266" s="47" t="s">
        <v>446</v>
      </c>
      <c r="J266" s="97" t="s">
        <v>13</v>
      </c>
      <c r="K266" s="97"/>
      <c r="L266" s="45" t="s">
        <v>25</v>
      </c>
      <c r="M266" s="45">
        <v>5</v>
      </c>
      <c r="N266" s="96" t="s">
        <v>15</v>
      </c>
      <c r="O266" s="96"/>
      <c r="P266" s="96"/>
      <c r="Q266" s="45" t="s">
        <v>14</v>
      </c>
      <c r="R266" s="19">
        <v>0</v>
      </c>
    </row>
    <row r="267" spans="2:18" ht="30" customHeight="1">
      <c r="B267" s="6"/>
      <c r="C267" s="96">
        <v>2019</v>
      </c>
      <c r="D267" s="96"/>
      <c r="E267" s="47" t="s">
        <v>1059</v>
      </c>
      <c r="F267" s="97" t="s">
        <v>1058</v>
      </c>
      <c r="G267" s="97"/>
      <c r="H267" s="97"/>
      <c r="I267" s="47" t="s">
        <v>446</v>
      </c>
      <c r="J267" s="97" t="s">
        <v>13</v>
      </c>
      <c r="K267" s="97"/>
      <c r="L267" s="45" t="s">
        <v>25</v>
      </c>
      <c r="M267" s="45">
        <v>5</v>
      </c>
      <c r="N267" s="96" t="s">
        <v>15</v>
      </c>
      <c r="O267" s="96"/>
      <c r="P267" s="96"/>
      <c r="Q267" s="45" t="s">
        <v>14</v>
      </c>
      <c r="R267" s="19">
        <v>0</v>
      </c>
    </row>
    <row r="268" spans="2:18" ht="30" customHeight="1">
      <c r="B268" s="3"/>
      <c r="C268" s="96">
        <v>2019</v>
      </c>
      <c r="D268" s="96"/>
      <c r="E268" s="47" t="s">
        <v>1057</v>
      </c>
      <c r="F268" s="97" t="s">
        <v>1056</v>
      </c>
      <c r="G268" s="97"/>
      <c r="H268" s="97"/>
      <c r="I268" s="47" t="s">
        <v>446</v>
      </c>
      <c r="J268" s="97" t="s">
        <v>13</v>
      </c>
      <c r="K268" s="97"/>
      <c r="L268" s="45" t="s">
        <v>14</v>
      </c>
      <c r="M268" s="45">
        <v>4</v>
      </c>
      <c r="N268" s="96" t="s">
        <v>15</v>
      </c>
      <c r="O268" s="96"/>
      <c r="P268" s="96"/>
      <c r="Q268" s="45" t="s">
        <v>14</v>
      </c>
      <c r="R268" s="19">
        <v>0</v>
      </c>
    </row>
    <row r="269" spans="2:18" ht="30" customHeight="1">
      <c r="B269" s="6"/>
      <c r="C269" s="96">
        <v>2019</v>
      </c>
      <c r="D269" s="96"/>
      <c r="E269" s="47" t="s">
        <v>1055</v>
      </c>
      <c r="F269" s="97" t="s">
        <v>1054</v>
      </c>
      <c r="G269" s="97"/>
      <c r="H269" s="97"/>
      <c r="I269" s="47" t="s">
        <v>446</v>
      </c>
      <c r="J269" s="97" t="s">
        <v>13</v>
      </c>
      <c r="K269" s="97"/>
      <c r="L269" s="45" t="s">
        <v>25</v>
      </c>
      <c r="M269" s="45">
        <v>5</v>
      </c>
      <c r="N269" s="96" t="s">
        <v>15</v>
      </c>
      <c r="O269" s="96"/>
      <c r="P269" s="96"/>
      <c r="Q269" s="45" t="s">
        <v>14</v>
      </c>
      <c r="R269" s="19">
        <v>0</v>
      </c>
    </row>
    <row r="270" spans="2:18" ht="30" customHeight="1">
      <c r="B270" s="6"/>
      <c r="C270" s="96">
        <v>2019</v>
      </c>
      <c r="D270" s="96"/>
      <c r="E270" s="47" t="s">
        <v>1053</v>
      </c>
      <c r="F270" s="97" t="s">
        <v>1052</v>
      </c>
      <c r="G270" s="97"/>
      <c r="H270" s="97"/>
      <c r="I270" s="47" t="s">
        <v>446</v>
      </c>
      <c r="J270" s="97" t="s">
        <v>13</v>
      </c>
      <c r="K270" s="97"/>
      <c r="L270" s="45" t="s">
        <v>25</v>
      </c>
      <c r="M270" s="45">
        <v>5</v>
      </c>
      <c r="N270" s="96" t="s">
        <v>15</v>
      </c>
      <c r="O270" s="96"/>
      <c r="P270" s="96"/>
      <c r="Q270" s="45" t="s">
        <v>14</v>
      </c>
      <c r="R270" s="19">
        <v>0</v>
      </c>
    </row>
    <row r="271" spans="2:18" ht="30" customHeight="1">
      <c r="B271" s="6"/>
      <c r="C271" s="96">
        <v>2019</v>
      </c>
      <c r="D271" s="96"/>
      <c r="E271" s="47" t="s">
        <v>1051</v>
      </c>
      <c r="F271" s="97" t="s">
        <v>1050</v>
      </c>
      <c r="G271" s="97"/>
      <c r="H271" s="97"/>
      <c r="I271" s="47" t="s">
        <v>446</v>
      </c>
      <c r="J271" s="97" t="s">
        <v>13</v>
      </c>
      <c r="K271" s="97"/>
      <c r="L271" s="45" t="s">
        <v>25</v>
      </c>
      <c r="M271" s="45">
        <v>5</v>
      </c>
      <c r="N271" s="96" t="s">
        <v>15</v>
      </c>
      <c r="O271" s="96"/>
      <c r="P271" s="96"/>
      <c r="Q271" s="45" t="s">
        <v>14</v>
      </c>
      <c r="R271" s="19">
        <v>0</v>
      </c>
    </row>
    <row r="272" spans="2:18" ht="30" customHeight="1">
      <c r="B272" s="6"/>
      <c r="C272" s="96">
        <v>2019</v>
      </c>
      <c r="D272" s="96"/>
      <c r="E272" s="47" t="s">
        <v>1049</v>
      </c>
      <c r="F272" s="97" t="s">
        <v>1048</v>
      </c>
      <c r="G272" s="97"/>
      <c r="H272" s="97"/>
      <c r="I272" s="47" t="s">
        <v>446</v>
      </c>
      <c r="J272" s="97" t="s">
        <v>13</v>
      </c>
      <c r="K272" s="97"/>
      <c r="L272" s="45" t="s">
        <v>25</v>
      </c>
      <c r="M272" s="45">
        <v>5</v>
      </c>
      <c r="N272" s="96" t="s">
        <v>15</v>
      </c>
      <c r="O272" s="96"/>
      <c r="P272" s="96"/>
      <c r="Q272" s="45" t="s">
        <v>14</v>
      </c>
      <c r="R272" s="19">
        <v>0</v>
      </c>
    </row>
    <row r="273" spans="2:18" s="18" customFormat="1" ht="30" customHeight="1">
      <c r="B273" s="4"/>
      <c r="C273" s="94">
        <v>2019</v>
      </c>
      <c r="D273" s="94"/>
      <c r="E273" s="1" t="s">
        <v>1047</v>
      </c>
      <c r="F273" s="95" t="s">
        <v>1045</v>
      </c>
      <c r="G273" s="95"/>
      <c r="H273" s="95"/>
      <c r="I273" s="1" t="s">
        <v>446</v>
      </c>
      <c r="J273" s="95" t="s">
        <v>13</v>
      </c>
      <c r="K273" s="95"/>
      <c r="L273" s="48" t="s">
        <v>14</v>
      </c>
      <c r="M273" s="48">
        <v>3</v>
      </c>
      <c r="N273" s="94" t="s">
        <v>15</v>
      </c>
      <c r="O273" s="94"/>
      <c r="P273" s="94"/>
      <c r="Q273" s="48" t="s">
        <v>14</v>
      </c>
      <c r="R273" s="17">
        <v>0</v>
      </c>
    </row>
    <row r="274" spans="2:18" ht="30" customHeight="1">
      <c r="B274" s="3"/>
      <c r="C274" s="96">
        <v>2019</v>
      </c>
      <c r="D274" s="96"/>
      <c r="E274" s="47" t="s">
        <v>1046</v>
      </c>
      <c r="F274" s="97" t="s">
        <v>1045</v>
      </c>
      <c r="G274" s="97"/>
      <c r="H274" s="97"/>
      <c r="I274" s="47" t="s">
        <v>446</v>
      </c>
      <c r="J274" s="97" t="s">
        <v>13</v>
      </c>
      <c r="K274" s="97"/>
      <c r="L274" s="45" t="s">
        <v>14</v>
      </c>
      <c r="M274" s="45">
        <v>4</v>
      </c>
      <c r="N274" s="96" t="s">
        <v>15</v>
      </c>
      <c r="O274" s="96"/>
      <c r="P274" s="96"/>
      <c r="Q274" s="45" t="s">
        <v>14</v>
      </c>
      <c r="R274" s="19">
        <v>0</v>
      </c>
    </row>
    <row r="275" spans="2:18" ht="30" customHeight="1">
      <c r="B275" s="6"/>
      <c r="C275" s="96">
        <v>2019</v>
      </c>
      <c r="D275" s="96"/>
      <c r="E275" s="47" t="s">
        <v>1044</v>
      </c>
      <c r="F275" s="97" t="s">
        <v>1043</v>
      </c>
      <c r="G275" s="97"/>
      <c r="H275" s="97"/>
      <c r="I275" s="47" t="s">
        <v>446</v>
      </c>
      <c r="J275" s="97" t="s">
        <v>13</v>
      </c>
      <c r="K275" s="97"/>
      <c r="L275" s="45" t="s">
        <v>25</v>
      </c>
      <c r="M275" s="45">
        <v>5</v>
      </c>
      <c r="N275" s="96" t="s">
        <v>15</v>
      </c>
      <c r="O275" s="96"/>
      <c r="P275" s="96"/>
      <c r="Q275" s="45" t="s">
        <v>14</v>
      </c>
      <c r="R275" s="19">
        <v>0</v>
      </c>
    </row>
    <row r="276" spans="2:18" ht="30" customHeight="1">
      <c r="B276" s="6"/>
      <c r="C276" s="96">
        <v>2019</v>
      </c>
      <c r="D276" s="96"/>
      <c r="E276" s="47" t="s">
        <v>1042</v>
      </c>
      <c r="F276" s="97" t="s">
        <v>1041</v>
      </c>
      <c r="G276" s="97"/>
      <c r="H276" s="97"/>
      <c r="I276" s="47" t="s">
        <v>446</v>
      </c>
      <c r="J276" s="97" t="s">
        <v>13</v>
      </c>
      <c r="K276" s="97"/>
      <c r="L276" s="45" t="s">
        <v>25</v>
      </c>
      <c r="M276" s="45">
        <v>5</v>
      </c>
      <c r="N276" s="96" t="s">
        <v>15</v>
      </c>
      <c r="O276" s="96"/>
      <c r="P276" s="96"/>
      <c r="Q276" s="45" t="s">
        <v>14</v>
      </c>
      <c r="R276" s="19">
        <v>0</v>
      </c>
    </row>
    <row r="277" spans="2:18" ht="30" customHeight="1">
      <c r="B277" s="6"/>
      <c r="C277" s="96">
        <v>2019</v>
      </c>
      <c r="D277" s="96"/>
      <c r="E277" s="47" t="s">
        <v>1040</v>
      </c>
      <c r="F277" s="97" t="s">
        <v>1039</v>
      </c>
      <c r="G277" s="97"/>
      <c r="H277" s="97"/>
      <c r="I277" s="47" t="s">
        <v>446</v>
      </c>
      <c r="J277" s="97" t="s">
        <v>13</v>
      </c>
      <c r="K277" s="97"/>
      <c r="L277" s="45" t="s">
        <v>25</v>
      </c>
      <c r="M277" s="45">
        <v>5</v>
      </c>
      <c r="N277" s="96" t="s">
        <v>15</v>
      </c>
      <c r="O277" s="96"/>
      <c r="P277" s="96"/>
      <c r="Q277" s="45" t="s">
        <v>14</v>
      </c>
      <c r="R277" s="19">
        <v>0</v>
      </c>
    </row>
    <row r="278" spans="2:18" s="18" customFormat="1" ht="30" customHeight="1">
      <c r="B278" s="4"/>
      <c r="C278" s="94">
        <v>2019</v>
      </c>
      <c r="D278" s="94"/>
      <c r="E278" s="1" t="s">
        <v>1038</v>
      </c>
      <c r="F278" s="95" t="s">
        <v>1036</v>
      </c>
      <c r="G278" s="95"/>
      <c r="H278" s="95"/>
      <c r="I278" s="1" t="s">
        <v>446</v>
      </c>
      <c r="J278" s="95" t="s">
        <v>13</v>
      </c>
      <c r="K278" s="95"/>
      <c r="L278" s="48" t="s">
        <v>14</v>
      </c>
      <c r="M278" s="48">
        <v>3</v>
      </c>
      <c r="N278" s="94" t="s">
        <v>15</v>
      </c>
      <c r="O278" s="94"/>
      <c r="P278" s="94"/>
      <c r="Q278" s="48" t="s">
        <v>14</v>
      </c>
      <c r="R278" s="17">
        <f>R279</f>
        <v>775684.58</v>
      </c>
    </row>
    <row r="279" spans="2:18" ht="30" customHeight="1">
      <c r="B279" s="3"/>
      <c r="C279" s="96">
        <v>2019</v>
      </c>
      <c r="D279" s="96"/>
      <c r="E279" s="47" t="s">
        <v>1037</v>
      </c>
      <c r="F279" s="97" t="s">
        <v>1036</v>
      </c>
      <c r="G279" s="97"/>
      <c r="H279" s="97"/>
      <c r="I279" s="47" t="s">
        <v>446</v>
      </c>
      <c r="J279" s="97" t="s">
        <v>13</v>
      </c>
      <c r="K279" s="97"/>
      <c r="L279" s="45" t="s">
        <v>14</v>
      </c>
      <c r="M279" s="45">
        <v>4</v>
      </c>
      <c r="N279" s="96" t="s">
        <v>15</v>
      </c>
      <c r="O279" s="96"/>
      <c r="P279" s="96"/>
      <c r="Q279" s="45" t="s">
        <v>14</v>
      </c>
      <c r="R279" s="19">
        <f>775684.58</f>
        <v>775684.58</v>
      </c>
    </row>
    <row r="280" spans="2:18" ht="30" customHeight="1">
      <c r="B280" s="6"/>
      <c r="C280" s="96">
        <v>2019</v>
      </c>
      <c r="D280" s="96"/>
      <c r="E280" s="47" t="s">
        <v>1035</v>
      </c>
      <c r="F280" s="97" t="s">
        <v>1034</v>
      </c>
      <c r="G280" s="97"/>
      <c r="H280" s="97"/>
      <c r="I280" s="47" t="s">
        <v>446</v>
      </c>
      <c r="J280" s="97" t="s">
        <v>13</v>
      </c>
      <c r="K280" s="97"/>
      <c r="L280" s="45" t="s">
        <v>25</v>
      </c>
      <c r="M280" s="45">
        <v>5</v>
      </c>
      <c r="N280" s="96" t="s">
        <v>15</v>
      </c>
      <c r="O280" s="96"/>
      <c r="P280" s="96"/>
      <c r="Q280" s="45" t="s">
        <v>14</v>
      </c>
      <c r="R280" s="19">
        <v>6000</v>
      </c>
    </row>
    <row r="281" spans="2:18" ht="30" customHeight="1">
      <c r="B281" s="6"/>
      <c r="C281" s="96">
        <v>2019</v>
      </c>
      <c r="D281" s="96"/>
      <c r="E281" s="47" t="s">
        <v>1033</v>
      </c>
      <c r="F281" s="97" t="s">
        <v>1032</v>
      </c>
      <c r="G281" s="97"/>
      <c r="H281" s="97"/>
      <c r="I281" s="47" t="s">
        <v>446</v>
      </c>
      <c r="J281" s="97" t="s">
        <v>13</v>
      </c>
      <c r="K281" s="97"/>
      <c r="L281" s="45" t="s">
        <v>25</v>
      </c>
      <c r="M281" s="45">
        <v>5</v>
      </c>
      <c r="N281" s="96" t="s">
        <v>15</v>
      </c>
      <c r="O281" s="96"/>
      <c r="P281" s="96"/>
      <c r="Q281" s="45" t="s">
        <v>25</v>
      </c>
      <c r="R281" s="19">
        <v>160000</v>
      </c>
    </row>
    <row r="282" spans="2:18" ht="30" customHeight="1">
      <c r="B282" s="6"/>
      <c r="C282" s="96">
        <v>2019</v>
      </c>
      <c r="D282" s="96"/>
      <c r="E282" s="47" t="s">
        <v>1031</v>
      </c>
      <c r="F282" s="97" t="s">
        <v>1030</v>
      </c>
      <c r="G282" s="97"/>
      <c r="H282" s="97"/>
      <c r="I282" s="47" t="s">
        <v>446</v>
      </c>
      <c r="J282" s="97" t="s">
        <v>13</v>
      </c>
      <c r="K282" s="97"/>
      <c r="L282" s="45" t="s">
        <v>25</v>
      </c>
      <c r="M282" s="45">
        <v>5</v>
      </c>
      <c r="N282" s="96" t="s">
        <v>15</v>
      </c>
      <c r="O282" s="96"/>
      <c r="P282" s="96"/>
      <c r="Q282" s="45" t="s">
        <v>14</v>
      </c>
      <c r="R282" s="21">
        <v>228754.07</v>
      </c>
    </row>
    <row r="283" spans="2:18" ht="30" customHeight="1">
      <c r="B283" s="6"/>
      <c r="C283" s="96">
        <v>2019</v>
      </c>
      <c r="D283" s="96"/>
      <c r="E283" s="47" t="s">
        <v>1029</v>
      </c>
      <c r="F283" s="97" t="s">
        <v>1028</v>
      </c>
      <c r="G283" s="97"/>
      <c r="H283" s="97"/>
      <c r="I283" s="47" t="s">
        <v>446</v>
      </c>
      <c r="J283" s="97" t="s">
        <v>13</v>
      </c>
      <c r="K283" s="97"/>
      <c r="L283" s="45" t="s">
        <v>25</v>
      </c>
      <c r="M283" s="45">
        <v>5</v>
      </c>
      <c r="N283" s="96" t="s">
        <v>15</v>
      </c>
      <c r="O283" s="96"/>
      <c r="P283" s="96"/>
      <c r="Q283" s="45" t="s">
        <v>14</v>
      </c>
      <c r="R283" s="21">
        <v>228821.13</v>
      </c>
    </row>
    <row r="284" spans="2:18" ht="30" customHeight="1">
      <c r="B284" s="6"/>
      <c r="C284" s="96">
        <v>2019</v>
      </c>
      <c r="D284" s="96"/>
      <c r="E284" s="47" t="s">
        <v>1027</v>
      </c>
      <c r="F284" s="97" t="s">
        <v>1026</v>
      </c>
      <c r="G284" s="97"/>
      <c r="H284" s="97"/>
      <c r="I284" s="47" t="s">
        <v>446</v>
      </c>
      <c r="J284" s="97" t="s">
        <v>13</v>
      </c>
      <c r="K284" s="97"/>
      <c r="L284" s="45" t="s">
        <v>25</v>
      </c>
      <c r="M284" s="45">
        <v>5</v>
      </c>
      <c r="N284" s="96" t="s">
        <v>15</v>
      </c>
      <c r="O284" s="96"/>
      <c r="P284" s="96"/>
      <c r="Q284" s="45" t="s">
        <v>14</v>
      </c>
      <c r="R284" s="19">
        <v>0</v>
      </c>
    </row>
    <row r="285" spans="2:18" ht="30" customHeight="1">
      <c r="B285" s="6"/>
      <c r="C285" s="96">
        <v>2019</v>
      </c>
      <c r="D285" s="96"/>
      <c r="E285" s="47" t="s">
        <v>1025</v>
      </c>
      <c r="F285" s="97" t="s">
        <v>1024</v>
      </c>
      <c r="G285" s="97"/>
      <c r="H285" s="97"/>
      <c r="I285" s="47" t="s">
        <v>446</v>
      </c>
      <c r="J285" s="97" t="s">
        <v>13</v>
      </c>
      <c r="K285" s="97"/>
      <c r="L285" s="45" t="s">
        <v>25</v>
      </c>
      <c r="M285" s="45">
        <v>5</v>
      </c>
      <c r="N285" s="96" t="s">
        <v>15</v>
      </c>
      <c r="O285" s="96"/>
      <c r="P285" s="96"/>
      <c r="Q285" s="45" t="s">
        <v>14</v>
      </c>
      <c r="R285" s="19">
        <v>112185.2</v>
      </c>
    </row>
    <row r="286" spans="2:18" ht="30" customHeight="1">
      <c r="B286" s="6"/>
      <c r="C286" s="96">
        <v>2019</v>
      </c>
      <c r="D286" s="96"/>
      <c r="E286" s="47" t="s">
        <v>1023</v>
      </c>
      <c r="F286" s="97" t="s">
        <v>1022</v>
      </c>
      <c r="G286" s="97"/>
      <c r="H286" s="97"/>
      <c r="I286" s="47" t="s">
        <v>446</v>
      </c>
      <c r="J286" s="97" t="s">
        <v>13</v>
      </c>
      <c r="K286" s="97"/>
      <c r="L286" s="45" t="s">
        <v>25</v>
      </c>
      <c r="M286" s="45">
        <v>5</v>
      </c>
      <c r="N286" s="96" t="s">
        <v>15</v>
      </c>
      <c r="O286" s="96"/>
      <c r="P286" s="96"/>
      <c r="Q286" s="45" t="s">
        <v>14</v>
      </c>
      <c r="R286" s="19">
        <f>39403.9</f>
        <v>39403.9</v>
      </c>
    </row>
    <row r="287" spans="2:18" s="18" customFormat="1" ht="30" customHeight="1">
      <c r="B287" s="4"/>
      <c r="C287" s="94">
        <v>2019</v>
      </c>
      <c r="D287" s="94"/>
      <c r="E287" s="1" t="s">
        <v>1021</v>
      </c>
      <c r="F287" s="95" t="s">
        <v>1020</v>
      </c>
      <c r="G287" s="95"/>
      <c r="H287" s="95"/>
      <c r="I287" s="1" t="s">
        <v>446</v>
      </c>
      <c r="J287" s="95" t="s">
        <v>13</v>
      </c>
      <c r="K287" s="95"/>
      <c r="L287" s="48" t="s">
        <v>14</v>
      </c>
      <c r="M287" s="48">
        <v>3</v>
      </c>
      <c r="N287" s="94" t="s">
        <v>15</v>
      </c>
      <c r="O287" s="94"/>
      <c r="P287" s="94"/>
      <c r="Q287" s="48" t="s">
        <v>14</v>
      </c>
      <c r="R287" s="17">
        <v>0</v>
      </c>
    </row>
    <row r="288" spans="2:18" ht="30" customHeight="1">
      <c r="B288" s="3"/>
      <c r="C288" s="96">
        <v>2019</v>
      </c>
      <c r="D288" s="96"/>
      <c r="E288" s="47" t="s">
        <v>1019</v>
      </c>
      <c r="F288" s="97" t="s">
        <v>1018</v>
      </c>
      <c r="G288" s="97"/>
      <c r="H288" s="97"/>
      <c r="I288" s="47" t="s">
        <v>446</v>
      </c>
      <c r="J288" s="97" t="s">
        <v>13</v>
      </c>
      <c r="K288" s="97"/>
      <c r="L288" s="45" t="s">
        <v>25</v>
      </c>
      <c r="M288" s="45">
        <v>4</v>
      </c>
      <c r="N288" s="96" t="s">
        <v>15</v>
      </c>
      <c r="O288" s="96"/>
      <c r="P288" s="96"/>
      <c r="Q288" s="45" t="s">
        <v>14</v>
      </c>
      <c r="R288" s="19">
        <v>0</v>
      </c>
    </row>
    <row r="289" spans="2:18" s="18" customFormat="1" ht="30" customHeight="1">
      <c r="B289" s="4"/>
      <c r="C289" s="94">
        <v>2019</v>
      </c>
      <c r="D289" s="94"/>
      <c r="E289" s="1" t="s">
        <v>1017</v>
      </c>
      <c r="F289" s="95" t="s">
        <v>1016</v>
      </c>
      <c r="G289" s="95"/>
      <c r="H289" s="95"/>
      <c r="I289" s="1" t="s">
        <v>446</v>
      </c>
      <c r="J289" s="95" t="s">
        <v>13</v>
      </c>
      <c r="K289" s="95"/>
      <c r="L289" s="48" t="s">
        <v>14</v>
      </c>
      <c r="M289" s="48">
        <v>3</v>
      </c>
      <c r="N289" s="94" t="s">
        <v>15</v>
      </c>
      <c r="O289" s="94"/>
      <c r="P289" s="94"/>
      <c r="Q289" s="48" t="s">
        <v>14</v>
      </c>
      <c r="R289" s="17">
        <v>0</v>
      </c>
    </row>
    <row r="290" spans="2:18" ht="30" customHeight="1">
      <c r="B290" s="3"/>
      <c r="C290" s="96">
        <v>2019</v>
      </c>
      <c r="D290" s="96"/>
      <c r="E290" s="47" t="s">
        <v>1015</v>
      </c>
      <c r="F290" s="97" t="s">
        <v>1014</v>
      </c>
      <c r="G290" s="97"/>
      <c r="H290" s="97"/>
      <c r="I290" s="47" t="s">
        <v>446</v>
      </c>
      <c r="J290" s="97" t="s">
        <v>13</v>
      </c>
      <c r="K290" s="97"/>
      <c r="L290" s="45" t="s">
        <v>25</v>
      </c>
      <c r="M290" s="45">
        <v>4</v>
      </c>
      <c r="N290" s="96" t="s">
        <v>15</v>
      </c>
      <c r="O290" s="96"/>
      <c r="P290" s="96"/>
      <c r="Q290" s="45" t="s">
        <v>14</v>
      </c>
      <c r="R290" s="19">
        <v>0</v>
      </c>
    </row>
    <row r="291" spans="2:18" ht="30" customHeight="1">
      <c r="B291" s="3"/>
      <c r="C291" s="96">
        <v>2019</v>
      </c>
      <c r="D291" s="96"/>
      <c r="E291" s="47" t="s">
        <v>1013</v>
      </c>
      <c r="F291" s="97" t="s">
        <v>1012</v>
      </c>
      <c r="G291" s="97"/>
      <c r="H291" s="97"/>
      <c r="I291" s="47" t="s">
        <v>446</v>
      </c>
      <c r="J291" s="97" t="s">
        <v>13</v>
      </c>
      <c r="K291" s="97"/>
      <c r="L291" s="45" t="s">
        <v>25</v>
      </c>
      <c r="M291" s="45">
        <v>4</v>
      </c>
      <c r="N291" s="96" t="s">
        <v>15</v>
      </c>
      <c r="O291" s="96"/>
      <c r="P291" s="96"/>
      <c r="Q291" s="45" t="s">
        <v>14</v>
      </c>
      <c r="R291" s="19">
        <v>0</v>
      </c>
    </row>
    <row r="292" spans="2:18" s="18" customFormat="1" ht="30" customHeight="1">
      <c r="B292" s="4"/>
      <c r="C292" s="94">
        <v>2019</v>
      </c>
      <c r="D292" s="94"/>
      <c r="E292" s="1" t="s">
        <v>1011</v>
      </c>
      <c r="F292" s="95" t="s">
        <v>1010</v>
      </c>
      <c r="G292" s="95"/>
      <c r="H292" s="95"/>
      <c r="I292" s="1" t="s">
        <v>446</v>
      </c>
      <c r="J292" s="95" t="s">
        <v>13</v>
      </c>
      <c r="K292" s="95"/>
      <c r="L292" s="48" t="s">
        <v>14</v>
      </c>
      <c r="M292" s="48">
        <v>3</v>
      </c>
      <c r="N292" s="94" t="s">
        <v>15</v>
      </c>
      <c r="O292" s="94"/>
      <c r="P292" s="94"/>
      <c r="Q292" s="48" t="s">
        <v>14</v>
      </c>
      <c r="R292" s="17">
        <f>SUM(R293:R314)</f>
        <v>221569</v>
      </c>
    </row>
    <row r="293" spans="2:18" ht="30" customHeight="1">
      <c r="B293" s="3"/>
      <c r="C293" s="96">
        <v>2019</v>
      </c>
      <c r="D293" s="96"/>
      <c r="E293" s="47" t="s">
        <v>1009</v>
      </c>
      <c r="F293" s="97" t="s">
        <v>1008</v>
      </c>
      <c r="G293" s="97"/>
      <c r="H293" s="97"/>
      <c r="I293" s="47" t="s">
        <v>446</v>
      </c>
      <c r="J293" s="97" t="s">
        <v>13</v>
      </c>
      <c r="K293" s="97"/>
      <c r="L293" s="45" t="s">
        <v>25</v>
      </c>
      <c r="M293" s="45">
        <v>4</v>
      </c>
      <c r="N293" s="96" t="s">
        <v>15</v>
      </c>
      <c r="O293" s="96"/>
      <c r="P293" s="96"/>
      <c r="Q293" s="45" t="s">
        <v>14</v>
      </c>
      <c r="R293" s="19">
        <f>1000+2500</f>
        <v>3500</v>
      </c>
    </row>
    <row r="294" spans="2:18" ht="30" customHeight="1">
      <c r="B294" s="3"/>
      <c r="C294" s="96">
        <v>2019</v>
      </c>
      <c r="D294" s="96"/>
      <c r="E294" s="47" t="s">
        <v>1007</v>
      </c>
      <c r="F294" s="97" t="s">
        <v>1006</v>
      </c>
      <c r="G294" s="97"/>
      <c r="H294" s="97"/>
      <c r="I294" s="47" t="s">
        <v>446</v>
      </c>
      <c r="J294" s="97" t="s">
        <v>13</v>
      </c>
      <c r="K294" s="97"/>
      <c r="L294" s="45" t="s">
        <v>25</v>
      </c>
      <c r="M294" s="45">
        <v>4</v>
      </c>
      <c r="N294" s="96" t="s">
        <v>15</v>
      </c>
      <c r="O294" s="96"/>
      <c r="P294" s="96"/>
      <c r="Q294" s="45" t="s">
        <v>14</v>
      </c>
      <c r="R294" s="19">
        <f>8500+18069</f>
        <v>26569</v>
      </c>
    </row>
    <row r="295" spans="2:18" ht="30" customHeight="1">
      <c r="B295" s="3"/>
      <c r="C295" s="96">
        <v>2019</v>
      </c>
      <c r="D295" s="96"/>
      <c r="E295" s="47" t="s">
        <v>1005</v>
      </c>
      <c r="F295" s="97" t="s">
        <v>1004</v>
      </c>
      <c r="G295" s="97"/>
      <c r="H295" s="97"/>
      <c r="I295" s="47" t="s">
        <v>446</v>
      </c>
      <c r="J295" s="97" t="s">
        <v>13</v>
      </c>
      <c r="K295" s="97"/>
      <c r="L295" s="45" t="s">
        <v>25</v>
      </c>
      <c r="M295" s="45">
        <v>4</v>
      </c>
      <c r="N295" s="96" t="s">
        <v>15</v>
      </c>
      <c r="O295" s="96"/>
      <c r="P295" s="96"/>
      <c r="Q295" s="45" t="s">
        <v>14</v>
      </c>
      <c r="R295" s="19">
        <v>1000</v>
      </c>
    </row>
    <row r="296" spans="2:18" ht="30" customHeight="1">
      <c r="B296" s="3"/>
      <c r="C296" s="96">
        <v>2019</v>
      </c>
      <c r="D296" s="96"/>
      <c r="E296" s="47" t="s">
        <v>1003</v>
      </c>
      <c r="F296" s="97" t="s">
        <v>1002</v>
      </c>
      <c r="G296" s="97"/>
      <c r="H296" s="97"/>
      <c r="I296" s="47" t="s">
        <v>446</v>
      </c>
      <c r="J296" s="97" t="s">
        <v>13</v>
      </c>
      <c r="K296" s="97"/>
      <c r="L296" s="45" t="s">
        <v>25</v>
      </c>
      <c r="M296" s="45">
        <v>4</v>
      </c>
      <c r="N296" s="96" t="s">
        <v>15</v>
      </c>
      <c r="O296" s="96"/>
      <c r="P296" s="96"/>
      <c r="Q296" s="45" t="s">
        <v>14</v>
      </c>
      <c r="R296" s="19">
        <v>3500</v>
      </c>
    </row>
    <row r="297" spans="2:18" ht="30" customHeight="1">
      <c r="B297" s="3"/>
      <c r="C297" s="96">
        <v>2019</v>
      </c>
      <c r="D297" s="96"/>
      <c r="E297" s="47" t="s">
        <v>1001</v>
      </c>
      <c r="F297" s="97" t="s">
        <v>1000</v>
      </c>
      <c r="G297" s="97"/>
      <c r="H297" s="97"/>
      <c r="I297" s="47" t="s">
        <v>446</v>
      </c>
      <c r="J297" s="97" t="s">
        <v>13</v>
      </c>
      <c r="K297" s="97"/>
      <c r="L297" s="45" t="s">
        <v>25</v>
      </c>
      <c r="M297" s="45">
        <v>4</v>
      </c>
      <c r="N297" s="96" t="s">
        <v>15</v>
      </c>
      <c r="O297" s="96"/>
      <c r="P297" s="96"/>
      <c r="Q297" s="45" t="s">
        <v>14</v>
      </c>
      <c r="R297" s="19">
        <f>100000</f>
        <v>100000</v>
      </c>
    </row>
    <row r="298" spans="2:18" ht="30" customHeight="1">
      <c r="B298" s="3"/>
      <c r="C298" s="96">
        <v>2019</v>
      </c>
      <c r="D298" s="96"/>
      <c r="E298" s="47" t="s">
        <v>999</v>
      </c>
      <c r="F298" s="97" t="s">
        <v>998</v>
      </c>
      <c r="G298" s="97"/>
      <c r="H298" s="97"/>
      <c r="I298" s="47" t="s">
        <v>446</v>
      </c>
      <c r="J298" s="97" t="s">
        <v>13</v>
      </c>
      <c r="K298" s="97"/>
      <c r="L298" s="45" t="s">
        <v>25</v>
      </c>
      <c r="M298" s="45">
        <v>4</v>
      </c>
      <c r="N298" s="96" t="s">
        <v>15</v>
      </c>
      <c r="O298" s="96"/>
      <c r="P298" s="96"/>
      <c r="Q298" s="45" t="s">
        <v>14</v>
      </c>
      <c r="R298" s="19">
        <v>0</v>
      </c>
    </row>
    <row r="299" spans="2:18" ht="30" customHeight="1">
      <c r="B299" s="3"/>
      <c r="C299" s="96">
        <v>2019</v>
      </c>
      <c r="D299" s="96"/>
      <c r="E299" s="47" t="s">
        <v>997</v>
      </c>
      <c r="F299" s="97" t="s">
        <v>996</v>
      </c>
      <c r="G299" s="97"/>
      <c r="H299" s="97"/>
      <c r="I299" s="47" t="s">
        <v>446</v>
      </c>
      <c r="J299" s="97" t="s">
        <v>13</v>
      </c>
      <c r="K299" s="97"/>
      <c r="L299" s="45" t="s">
        <v>14</v>
      </c>
      <c r="M299" s="45">
        <v>4</v>
      </c>
      <c r="N299" s="96" t="s">
        <v>15</v>
      </c>
      <c r="O299" s="96"/>
      <c r="P299" s="96"/>
      <c r="Q299" s="45" t="s">
        <v>14</v>
      </c>
      <c r="R299" s="19">
        <v>0</v>
      </c>
    </row>
    <row r="300" spans="2:18" ht="30" customHeight="1">
      <c r="B300" s="6"/>
      <c r="C300" s="96">
        <v>2019</v>
      </c>
      <c r="D300" s="96"/>
      <c r="E300" s="47" t="s">
        <v>995</v>
      </c>
      <c r="F300" s="97" t="s">
        <v>994</v>
      </c>
      <c r="G300" s="97"/>
      <c r="H300" s="97"/>
      <c r="I300" s="47" t="s">
        <v>446</v>
      </c>
      <c r="J300" s="97" t="s">
        <v>13</v>
      </c>
      <c r="K300" s="97"/>
      <c r="L300" s="45" t="s">
        <v>25</v>
      </c>
      <c r="M300" s="45">
        <v>5</v>
      </c>
      <c r="N300" s="96" t="s">
        <v>15</v>
      </c>
      <c r="O300" s="96"/>
      <c r="P300" s="96"/>
      <c r="Q300" s="45" t="s">
        <v>14</v>
      </c>
      <c r="R300" s="19">
        <v>0</v>
      </c>
    </row>
    <row r="301" spans="2:18" ht="30" customHeight="1">
      <c r="B301" s="6"/>
      <c r="C301" s="96">
        <v>2019</v>
      </c>
      <c r="D301" s="96"/>
      <c r="E301" s="47" t="s">
        <v>993</v>
      </c>
      <c r="F301" s="97" t="s">
        <v>992</v>
      </c>
      <c r="G301" s="97"/>
      <c r="H301" s="97"/>
      <c r="I301" s="47" t="s">
        <v>446</v>
      </c>
      <c r="J301" s="97" t="s">
        <v>13</v>
      </c>
      <c r="K301" s="97"/>
      <c r="L301" s="45" t="s">
        <v>25</v>
      </c>
      <c r="M301" s="45">
        <v>5</v>
      </c>
      <c r="N301" s="96" t="s">
        <v>15</v>
      </c>
      <c r="O301" s="96"/>
      <c r="P301" s="96"/>
      <c r="Q301" s="45" t="s">
        <v>14</v>
      </c>
      <c r="R301" s="19">
        <v>0</v>
      </c>
    </row>
    <row r="302" spans="2:18" ht="30" customHeight="1">
      <c r="B302" s="3"/>
      <c r="C302" s="96">
        <v>2019</v>
      </c>
      <c r="D302" s="96"/>
      <c r="E302" s="47" t="s">
        <v>991</v>
      </c>
      <c r="F302" s="97" t="s">
        <v>990</v>
      </c>
      <c r="G302" s="97"/>
      <c r="H302" s="97"/>
      <c r="I302" s="47" t="s">
        <v>446</v>
      </c>
      <c r="J302" s="97" t="s">
        <v>13</v>
      </c>
      <c r="K302" s="97"/>
      <c r="L302" s="45" t="s">
        <v>25</v>
      </c>
      <c r="M302" s="45">
        <v>4</v>
      </c>
      <c r="N302" s="96" t="s">
        <v>15</v>
      </c>
      <c r="O302" s="96"/>
      <c r="P302" s="96"/>
      <c r="Q302" s="45" t="s">
        <v>14</v>
      </c>
      <c r="R302" s="19">
        <v>0</v>
      </c>
    </row>
    <row r="303" spans="2:18" ht="30" customHeight="1">
      <c r="B303" s="3"/>
      <c r="C303" s="96">
        <v>2019</v>
      </c>
      <c r="D303" s="96"/>
      <c r="E303" s="47" t="s">
        <v>989</v>
      </c>
      <c r="F303" s="97" t="s">
        <v>988</v>
      </c>
      <c r="G303" s="97"/>
      <c r="H303" s="97"/>
      <c r="I303" s="47" t="s">
        <v>446</v>
      </c>
      <c r="J303" s="97" t="s">
        <v>13</v>
      </c>
      <c r="K303" s="97"/>
      <c r="L303" s="45" t="s">
        <v>25</v>
      </c>
      <c r="M303" s="45">
        <v>4</v>
      </c>
      <c r="N303" s="96" t="s">
        <v>15</v>
      </c>
      <c r="O303" s="96"/>
      <c r="P303" s="96"/>
      <c r="Q303" s="45" t="s">
        <v>14</v>
      </c>
      <c r="R303" s="19">
        <v>50000</v>
      </c>
    </row>
    <row r="304" spans="2:18" ht="30" customHeight="1">
      <c r="B304" s="3"/>
      <c r="C304" s="96">
        <v>2019</v>
      </c>
      <c r="D304" s="96"/>
      <c r="E304" s="47" t="s">
        <v>987</v>
      </c>
      <c r="F304" s="97" t="s">
        <v>986</v>
      </c>
      <c r="G304" s="97"/>
      <c r="H304" s="97"/>
      <c r="I304" s="47" t="s">
        <v>446</v>
      </c>
      <c r="J304" s="97" t="s">
        <v>13</v>
      </c>
      <c r="K304" s="97"/>
      <c r="L304" s="45" t="s">
        <v>25</v>
      </c>
      <c r="M304" s="45">
        <v>4</v>
      </c>
      <c r="N304" s="96" t="s">
        <v>15</v>
      </c>
      <c r="O304" s="96"/>
      <c r="P304" s="96"/>
      <c r="Q304" s="45" t="s">
        <v>14</v>
      </c>
      <c r="R304" s="19">
        <v>0</v>
      </c>
    </row>
    <row r="305" spans="2:18" ht="30" customHeight="1">
      <c r="B305" s="3"/>
      <c r="C305" s="96">
        <v>2019</v>
      </c>
      <c r="D305" s="96"/>
      <c r="E305" s="47" t="s">
        <v>985</v>
      </c>
      <c r="F305" s="97" t="s">
        <v>984</v>
      </c>
      <c r="G305" s="97"/>
      <c r="H305" s="97"/>
      <c r="I305" s="47" t="s">
        <v>446</v>
      </c>
      <c r="J305" s="97" t="s">
        <v>13</v>
      </c>
      <c r="K305" s="97"/>
      <c r="L305" s="45" t="s">
        <v>25</v>
      </c>
      <c r="M305" s="45">
        <v>4</v>
      </c>
      <c r="N305" s="96" t="s">
        <v>15</v>
      </c>
      <c r="O305" s="96"/>
      <c r="P305" s="96"/>
      <c r="Q305" s="45" t="s">
        <v>14</v>
      </c>
      <c r="R305" s="19">
        <v>0</v>
      </c>
    </row>
    <row r="306" spans="2:18" ht="30" customHeight="1">
      <c r="B306" s="3"/>
      <c r="C306" s="96">
        <v>2019</v>
      </c>
      <c r="D306" s="96"/>
      <c r="E306" s="47" t="s">
        <v>983</v>
      </c>
      <c r="F306" s="97" t="s">
        <v>982</v>
      </c>
      <c r="G306" s="97"/>
      <c r="H306" s="97"/>
      <c r="I306" s="47" t="s">
        <v>446</v>
      </c>
      <c r="J306" s="97" t="s">
        <v>13</v>
      </c>
      <c r="K306" s="97"/>
      <c r="L306" s="45" t="s">
        <v>25</v>
      </c>
      <c r="M306" s="45">
        <v>4</v>
      </c>
      <c r="N306" s="96" t="s">
        <v>15</v>
      </c>
      <c r="O306" s="96"/>
      <c r="P306" s="96"/>
      <c r="Q306" s="45" t="s">
        <v>14</v>
      </c>
      <c r="R306" s="19">
        <v>0</v>
      </c>
    </row>
    <row r="307" spans="2:18" ht="30" customHeight="1">
      <c r="B307" s="3"/>
      <c r="C307" s="96">
        <v>2019</v>
      </c>
      <c r="D307" s="96"/>
      <c r="E307" s="47" t="s">
        <v>981</v>
      </c>
      <c r="F307" s="97" t="s">
        <v>980</v>
      </c>
      <c r="G307" s="97"/>
      <c r="H307" s="97"/>
      <c r="I307" s="47" t="s">
        <v>446</v>
      </c>
      <c r="J307" s="97" t="s">
        <v>13</v>
      </c>
      <c r="K307" s="97"/>
      <c r="L307" s="45" t="s">
        <v>25</v>
      </c>
      <c r="M307" s="45">
        <v>4</v>
      </c>
      <c r="N307" s="96" t="s">
        <v>15</v>
      </c>
      <c r="O307" s="96"/>
      <c r="P307" s="96"/>
      <c r="Q307" s="45" t="s">
        <v>14</v>
      </c>
      <c r="R307" s="19">
        <v>0</v>
      </c>
    </row>
    <row r="308" spans="2:18" ht="30" customHeight="1">
      <c r="B308" s="3"/>
      <c r="C308" s="96">
        <v>2019</v>
      </c>
      <c r="D308" s="96"/>
      <c r="E308" s="47" t="s">
        <v>979</v>
      </c>
      <c r="F308" s="97" t="s">
        <v>978</v>
      </c>
      <c r="G308" s="97"/>
      <c r="H308" s="97"/>
      <c r="I308" s="47" t="s">
        <v>446</v>
      </c>
      <c r="J308" s="97" t="s">
        <v>13</v>
      </c>
      <c r="K308" s="97"/>
      <c r="L308" s="45" t="s">
        <v>25</v>
      </c>
      <c r="M308" s="45">
        <v>4</v>
      </c>
      <c r="N308" s="96" t="s">
        <v>15</v>
      </c>
      <c r="O308" s="96"/>
      <c r="P308" s="96"/>
      <c r="Q308" s="45" t="s">
        <v>14</v>
      </c>
      <c r="R308" s="19">
        <v>0</v>
      </c>
    </row>
    <row r="309" spans="2:18" ht="30" customHeight="1">
      <c r="B309" s="3"/>
      <c r="C309" s="96">
        <v>2019</v>
      </c>
      <c r="D309" s="96"/>
      <c r="E309" s="47" t="s">
        <v>977</v>
      </c>
      <c r="F309" s="97" t="s">
        <v>976</v>
      </c>
      <c r="G309" s="97"/>
      <c r="H309" s="97"/>
      <c r="I309" s="47" t="s">
        <v>446</v>
      </c>
      <c r="J309" s="97" t="s">
        <v>13</v>
      </c>
      <c r="K309" s="97"/>
      <c r="L309" s="45" t="s">
        <v>25</v>
      </c>
      <c r="M309" s="45">
        <v>4</v>
      </c>
      <c r="N309" s="96" t="s">
        <v>15</v>
      </c>
      <c r="O309" s="96"/>
      <c r="P309" s="96"/>
      <c r="Q309" s="45" t="s">
        <v>14</v>
      </c>
      <c r="R309" s="19">
        <v>6000</v>
      </c>
    </row>
    <row r="310" spans="2:18" ht="30" customHeight="1">
      <c r="B310" s="3"/>
      <c r="C310" s="96">
        <v>2019</v>
      </c>
      <c r="D310" s="96"/>
      <c r="E310" s="47" t="s">
        <v>975</v>
      </c>
      <c r="F310" s="97" t="s">
        <v>974</v>
      </c>
      <c r="G310" s="97"/>
      <c r="H310" s="97"/>
      <c r="I310" s="47" t="s">
        <v>446</v>
      </c>
      <c r="J310" s="97" t="s">
        <v>13</v>
      </c>
      <c r="K310" s="97"/>
      <c r="L310" s="45" t="s">
        <v>25</v>
      </c>
      <c r="M310" s="45">
        <v>4</v>
      </c>
      <c r="N310" s="96" t="s">
        <v>15</v>
      </c>
      <c r="O310" s="96"/>
      <c r="P310" s="96"/>
      <c r="Q310" s="45" t="s">
        <v>14</v>
      </c>
      <c r="R310" s="19">
        <v>26000</v>
      </c>
    </row>
    <row r="311" spans="2:18" ht="30" customHeight="1">
      <c r="B311" s="3"/>
      <c r="C311" s="96">
        <v>2019</v>
      </c>
      <c r="D311" s="96"/>
      <c r="E311" s="47" t="s">
        <v>973</v>
      </c>
      <c r="F311" s="97" t="s">
        <v>972</v>
      </c>
      <c r="G311" s="97"/>
      <c r="H311" s="97"/>
      <c r="I311" s="47" t="s">
        <v>446</v>
      </c>
      <c r="J311" s="97" t="s">
        <v>13</v>
      </c>
      <c r="K311" s="97"/>
      <c r="L311" s="45" t="s">
        <v>25</v>
      </c>
      <c r="M311" s="45">
        <v>4</v>
      </c>
      <c r="N311" s="96" t="s">
        <v>15</v>
      </c>
      <c r="O311" s="96"/>
      <c r="P311" s="96"/>
      <c r="Q311" s="45" t="s">
        <v>14</v>
      </c>
      <c r="R311" s="19">
        <v>0</v>
      </c>
    </row>
    <row r="312" spans="2:18" ht="30" customHeight="1">
      <c r="B312" s="3"/>
      <c r="C312" s="96">
        <v>2019</v>
      </c>
      <c r="D312" s="96"/>
      <c r="E312" s="47" t="s">
        <v>971</v>
      </c>
      <c r="F312" s="97" t="s">
        <v>970</v>
      </c>
      <c r="G312" s="97"/>
      <c r="H312" s="97"/>
      <c r="I312" s="47" t="s">
        <v>446</v>
      </c>
      <c r="J312" s="97" t="s">
        <v>13</v>
      </c>
      <c r="K312" s="97"/>
      <c r="L312" s="45" t="s">
        <v>25</v>
      </c>
      <c r="M312" s="45">
        <v>4</v>
      </c>
      <c r="N312" s="96" t="s">
        <v>15</v>
      </c>
      <c r="O312" s="96"/>
      <c r="P312" s="96"/>
      <c r="Q312" s="45" t="s">
        <v>14</v>
      </c>
      <c r="R312" s="19">
        <v>0</v>
      </c>
    </row>
    <row r="313" spans="2:18" ht="30" customHeight="1">
      <c r="B313" s="3"/>
      <c r="C313" s="96">
        <v>2019</v>
      </c>
      <c r="D313" s="96"/>
      <c r="E313" s="47" t="s">
        <v>969</v>
      </c>
      <c r="F313" s="97" t="s">
        <v>968</v>
      </c>
      <c r="G313" s="97"/>
      <c r="H313" s="97"/>
      <c r="I313" s="47" t="s">
        <v>446</v>
      </c>
      <c r="J313" s="97" t="s">
        <v>13</v>
      </c>
      <c r="K313" s="97"/>
      <c r="L313" s="45" t="s">
        <v>25</v>
      </c>
      <c r="M313" s="45">
        <v>4</v>
      </c>
      <c r="N313" s="96" t="s">
        <v>15</v>
      </c>
      <c r="O313" s="96"/>
      <c r="P313" s="96"/>
      <c r="Q313" s="45" t="s">
        <v>14</v>
      </c>
      <c r="R313" s="19">
        <v>0</v>
      </c>
    </row>
    <row r="314" spans="2:18" ht="30" customHeight="1">
      <c r="B314" s="3"/>
      <c r="C314" s="71"/>
      <c r="D314" s="71"/>
      <c r="E314" s="72" t="s">
        <v>1588</v>
      </c>
      <c r="F314" s="97" t="s">
        <v>1589</v>
      </c>
      <c r="G314" s="97"/>
      <c r="H314" s="97"/>
      <c r="I314" s="72" t="s">
        <v>446</v>
      </c>
      <c r="J314" s="97" t="s">
        <v>13</v>
      </c>
      <c r="K314" s="97"/>
      <c r="L314" s="71" t="s">
        <v>25</v>
      </c>
      <c r="M314" s="71">
        <v>4</v>
      </c>
      <c r="N314" s="71"/>
      <c r="O314" s="71"/>
      <c r="P314" s="71"/>
      <c r="Q314" s="71"/>
      <c r="R314" s="19">
        <v>5000</v>
      </c>
    </row>
    <row r="315" spans="2:18" s="18" customFormat="1" ht="30" customHeight="1">
      <c r="B315" s="4"/>
      <c r="C315" s="94">
        <v>2019</v>
      </c>
      <c r="D315" s="94"/>
      <c r="E315" s="1" t="s">
        <v>967</v>
      </c>
      <c r="F315" s="95" t="s">
        <v>966</v>
      </c>
      <c r="G315" s="95"/>
      <c r="H315" s="95"/>
      <c r="I315" s="1" t="s">
        <v>446</v>
      </c>
      <c r="J315" s="95" t="s">
        <v>13</v>
      </c>
      <c r="K315" s="95"/>
      <c r="L315" s="48" t="s">
        <v>14</v>
      </c>
      <c r="M315" s="48">
        <v>3</v>
      </c>
      <c r="N315" s="94" t="s">
        <v>15</v>
      </c>
      <c r="O315" s="94"/>
      <c r="P315" s="94"/>
      <c r="Q315" s="48" t="s">
        <v>14</v>
      </c>
      <c r="R315" s="17">
        <v>0</v>
      </c>
    </row>
    <row r="316" spans="2:18" ht="30" customHeight="1">
      <c r="B316" s="3"/>
      <c r="C316" s="96">
        <v>2019</v>
      </c>
      <c r="D316" s="96"/>
      <c r="E316" s="47" t="s">
        <v>965</v>
      </c>
      <c r="F316" s="97" t="s">
        <v>964</v>
      </c>
      <c r="G316" s="97"/>
      <c r="H316" s="97"/>
      <c r="I316" s="47" t="s">
        <v>446</v>
      </c>
      <c r="J316" s="97" t="s">
        <v>13</v>
      </c>
      <c r="K316" s="97"/>
      <c r="L316" s="45" t="s">
        <v>25</v>
      </c>
      <c r="M316" s="45">
        <v>4</v>
      </c>
      <c r="N316" s="96" t="s">
        <v>15</v>
      </c>
      <c r="O316" s="96"/>
      <c r="P316" s="96"/>
      <c r="Q316" s="45" t="s">
        <v>14</v>
      </c>
      <c r="R316" s="19">
        <v>0</v>
      </c>
    </row>
    <row r="317" spans="2:18" ht="30" customHeight="1">
      <c r="B317" s="3"/>
      <c r="C317" s="96">
        <v>2019</v>
      </c>
      <c r="D317" s="96"/>
      <c r="E317" s="47" t="s">
        <v>963</v>
      </c>
      <c r="F317" s="97" t="s">
        <v>962</v>
      </c>
      <c r="G317" s="97"/>
      <c r="H317" s="97"/>
      <c r="I317" s="47" t="s">
        <v>446</v>
      </c>
      <c r="J317" s="97" t="s">
        <v>13</v>
      </c>
      <c r="K317" s="97"/>
      <c r="L317" s="45" t="s">
        <v>25</v>
      </c>
      <c r="M317" s="45">
        <v>4</v>
      </c>
      <c r="N317" s="96" t="s">
        <v>15</v>
      </c>
      <c r="O317" s="96"/>
      <c r="P317" s="96"/>
      <c r="Q317" s="45" t="s">
        <v>14</v>
      </c>
      <c r="R317" s="19">
        <v>0</v>
      </c>
    </row>
    <row r="318" spans="2:18" s="16" customFormat="1" ht="30" customHeight="1">
      <c r="B318" s="5"/>
      <c r="C318" s="98">
        <v>2019</v>
      </c>
      <c r="D318" s="98"/>
      <c r="E318" s="53" t="s">
        <v>961</v>
      </c>
      <c r="F318" s="99" t="s">
        <v>960</v>
      </c>
      <c r="G318" s="99"/>
      <c r="H318" s="99"/>
      <c r="I318" s="53" t="s">
        <v>446</v>
      </c>
      <c r="J318" s="99" t="s">
        <v>13</v>
      </c>
      <c r="K318" s="99"/>
      <c r="L318" s="51" t="s">
        <v>14</v>
      </c>
      <c r="M318" s="51">
        <v>2</v>
      </c>
      <c r="N318" s="98" t="s">
        <v>15</v>
      </c>
      <c r="O318" s="98"/>
      <c r="P318" s="98"/>
      <c r="Q318" s="51" t="s">
        <v>14</v>
      </c>
      <c r="R318" s="15">
        <f>R323+R326+R331+R336+R339+R345+R357+R370</f>
        <v>2176786.91</v>
      </c>
    </row>
    <row r="319" spans="2:18" s="18" customFormat="1" ht="30" customHeight="1">
      <c r="B319" s="4"/>
      <c r="C319" s="94">
        <v>2019</v>
      </c>
      <c r="D319" s="94"/>
      <c r="E319" s="1" t="s">
        <v>959</v>
      </c>
      <c r="F319" s="95" t="s">
        <v>958</v>
      </c>
      <c r="G319" s="95"/>
      <c r="H319" s="95"/>
      <c r="I319" s="1" t="s">
        <v>446</v>
      </c>
      <c r="J319" s="95" t="s">
        <v>13</v>
      </c>
      <c r="K319" s="95"/>
      <c r="L319" s="48" t="s">
        <v>14</v>
      </c>
      <c r="M319" s="48">
        <v>3</v>
      </c>
      <c r="N319" s="94" t="s">
        <v>15</v>
      </c>
      <c r="O319" s="94"/>
      <c r="P319" s="94"/>
      <c r="Q319" s="48" t="s">
        <v>14</v>
      </c>
      <c r="R319" s="17">
        <v>0</v>
      </c>
    </row>
    <row r="320" spans="2:18" ht="30" customHeight="1">
      <c r="B320" s="3"/>
      <c r="C320" s="96">
        <v>2019</v>
      </c>
      <c r="D320" s="96"/>
      <c r="E320" s="47" t="s">
        <v>957</v>
      </c>
      <c r="F320" s="97" t="s">
        <v>956</v>
      </c>
      <c r="G320" s="97"/>
      <c r="H320" s="97"/>
      <c r="I320" s="47" t="s">
        <v>446</v>
      </c>
      <c r="J320" s="97" t="s">
        <v>13</v>
      </c>
      <c r="K320" s="97"/>
      <c r="L320" s="45" t="s">
        <v>25</v>
      </c>
      <c r="M320" s="45">
        <v>4</v>
      </c>
      <c r="N320" s="96" t="s">
        <v>15</v>
      </c>
      <c r="O320" s="96"/>
      <c r="P320" s="96"/>
      <c r="Q320" s="45" t="s">
        <v>14</v>
      </c>
      <c r="R320" s="19">
        <v>0</v>
      </c>
    </row>
    <row r="321" spans="2:18" s="18" customFormat="1" ht="30" customHeight="1">
      <c r="B321" s="4"/>
      <c r="C321" s="94">
        <v>2019</v>
      </c>
      <c r="D321" s="94"/>
      <c r="E321" s="1" t="s">
        <v>955</v>
      </c>
      <c r="F321" s="95" t="s">
        <v>954</v>
      </c>
      <c r="G321" s="95"/>
      <c r="H321" s="95"/>
      <c r="I321" s="1" t="s">
        <v>446</v>
      </c>
      <c r="J321" s="95" t="s">
        <v>13</v>
      </c>
      <c r="K321" s="95"/>
      <c r="L321" s="48" t="s">
        <v>14</v>
      </c>
      <c r="M321" s="48">
        <v>3</v>
      </c>
      <c r="N321" s="94" t="s">
        <v>15</v>
      </c>
      <c r="O321" s="94"/>
      <c r="P321" s="94"/>
      <c r="Q321" s="48" t="s">
        <v>14</v>
      </c>
      <c r="R321" s="17">
        <v>0</v>
      </c>
    </row>
    <row r="322" spans="2:18" ht="30" customHeight="1">
      <c r="B322" s="3"/>
      <c r="C322" s="96">
        <v>2019</v>
      </c>
      <c r="D322" s="96"/>
      <c r="E322" s="47" t="s">
        <v>953</v>
      </c>
      <c r="F322" s="97" t="s">
        <v>952</v>
      </c>
      <c r="G322" s="97"/>
      <c r="H322" s="97"/>
      <c r="I322" s="47" t="s">
        <v>446</v>
      </c>
      <c r="J322" s="97" t="s">
        <v>13</v>
      </c>
      <c r="K322" s="97"/>
      <c r="L322" s="45" t="s">
        <v>25</v>
      </c>
      <c r="M322" s="45">
        <v>4</v>
      </c>
      <c r="N322" s="96" t="s">
        <v>15</v>
      </c>
      <c r="O322" s="96"/>
      <c r="P322" s="96"/>
      <c r="Q322" s="45" t="s">
        <v>14</v>
      </c>
      <c r="R322" s="19">
        <v>0</v>
      </c>
    </row>
    <row r="323" spans="2:18" s="18" customFormat="1" ht="43.5" customHeight="1">
      <c r="B323" s="4"/>
      <c r="C323" s="94">
        <v>2019</v>
      </c>
      <c r="D323" s="94"/>
      <c r="E323" s="1" t="s">
        <v>951</v>
      </c>
      <c r="F323" s="95" t="s">
        <v>950</v>
      </c>
      <c r="G323" s="95"/>
      <c r="H323" s="95"/>
      <c r="I323" s="1" t="s">
        <v>446</v>
      </c>
      <c r="J323" s="95" t="s">
        <v>13</v>
      </c>
      <c r="K323" s="95"/>
      <c r="L323" s="48" t="s">
        <v>14</v>
      </c>
      <c r="M323" s="48">
        <v>3</v>
      </c>
      <c r="N323" s="94" t="s">
        <v>15</v>
      </c>
      <c r="O323" s="94"/>
      <c r="P323" s="94"/>
      <c r="Q323" s="48" t="s">
        <v>14</v>
      </c>
      <c r="R323" s="17">
        <f>R325</f>
        <v>2213.7199999999998</v>
      </c>
    </row>
    <row r="324" spans="2:18" ht="30" customHeight="1">
      <c r="B324" s="3"/>
      <c r="C324" s="96">
        <v>2019</v>
      </c>
      <c r="D324" s="96"/>
      <c r="E324" s="47" t="s">
        <v>949</v>
      </c>
      <c r="F324" s="97" t="s">
        <v>948</v>
      </c>
      <c r="G324" s="97"/>
      <c r="H324" s="97"/>
      <c r="I324" s="47" t="s">
        <v>446</v>
      </c>
      <c r="J324" s="97" t="s">
        <v>13</v>
      </c>
      <c r="K324" s="97"/>
      <c r="L324" s="45" t="s">
        <v>25</v>
      </c>
      <c r="M324" s="45">
        <v>4</v>
      </c>
      <c r="N324" s="96" t="s">
        <v>15</v>
      </c>
      <c r="O324" s="96"/>
      <c r="P324" s="96"/>
      <c r="Q324" s="45" t="s">
        <v>14</v>
      </c>
      <c r="R324" s="19">
        <v>0</v>
      </c>
    </row>
    <row r="325" spans="2:18" ht="30" customHeight="1">
      <c r="B325" s="3"/>
      <c r="C325" s="96">
        <v>2019</v>
      </c>
      <c r="D325" s="96"/>
      <c r="E325" s="47" t="s">
        <v>947</v>
      </c>
      <c r="F325" s="97" t="s">
        <v>946</v>
      </c>
      <c r="G325" s="97"/>
      <c r="H325" s="97"/>
      <c r="I325" s="47" t="s">
        <v>446</v>
      </c>
      <c r="J325" s="97" t="s">
        <v>13</v>
      </c>
      <c r="K325" s="97"/>
      <c r="L325" s="45" t="s">
        <v>25</v>
      </c>
      <c r="M325" s="45">
        <v>4</v>
      </c>
      <c r="N325" s="96" t="s">
        <v>15</v>
      </c>
      <c r="O325" s="96"/>
      <c r="P325" s="96"/>
      <c r="Q325" s="45" t="s">
        <v>14</v>
      </c>
      <c r="R325" s="19">
        <f>2213.72</f>
        <v>2213.7199999999998</v>
      </c>
    </row>
    <row r="326" spans="2:18" s="18" customFormat="1" ht="30" customHeight="1">
      <c r="B326" s="4"/>
      <c r="C326" s="94">
        <v>2019</v>
      </c>
      <c r="D326" s="94"/>
      <c r="E326" s="1" t="s">
        <v>945</v>
      </c>
      <c r="F326" s="95" t="s">
        <v>944</v>
      </c>
      <c r="G326" s="95"/>
      <c r="H326" s="95"/>
      <c r="I326" s="1" t="s">
        <v>446</v>
      </c>
      <c r="J326" s="95" t="s">
        <v>13</v>
      </c>
      <c r="K326" s="95"/>
      <c r="L326" s="48" t="s">
        <v>14</v>
      </c>
      <c r="M326" s="48">
        <v>3</v>
      </c>
      <c r="N326" s="94" t="s">
        <v>15</v>
      </c>
      <c r="O326" s="94"/>
      <c r="P326" s="94"/>
      <c r="Q326" s="48" t="s">
        <v>14</v>
      </c>
      <c r="R326" s="17">
        <f>R328+R329+R330</f>
        <v>11304.05</v>
      </c>
    </row>
    <row r="327" spans="2:18" ht="30" customHeight="1">
      <c r="B327" s="3"/>
      <c r="C327" s="96">
        <v>2019</v>
      </c>
      <c r="D327" s="96"/>
      <c r="E327" s="47" t="s">
        <v>943</v>
      </c>
      <c r="F327" s="97" t="s">
        <v>942</v>
      </c>
      <c r="G327" s="97"/>
      <c r="H327" s="97"/>
      <c r="I327" s="47" t="s">
        <v>446</v>
      </c>
      <c r="J327" s="97" t="s">
        <v>13</v>
      </c>
      <c r="K327" s="97"/>
      <c r="L327" s="45" t="s">
        <v>25</v>
      </c>
      <c r="M327" s="45">
        <v>4</v>
      </c>
      <c r="N327" s="96" t="s">
        <v>15</v>
      </c>
      <c r="O327" s="96"/>
      <c r="P327" s="96"/>
      <c r="Q327" s="45" t="s">
        <v>14</v>
      </c>
      <c r="R327" s="19">
        <v>0</v>
      </c>
    </row>
    <row r="328" spans="2:18" ht="30" customHeight="1">
      <c r="B328" s="3"/>
      <c r="C328" s="96">
        <v>2019</v>
      </c>
      <c r="D328" s="96"/>
      <c r="E328" s="47" t="s">
        <v>941</v>
      </c>
      <c r="F328" s="97" t="s">
        <v>940</v>
      </c>
      <c r="G328" s="97"/>
      <c r="H328" s="97"/>
      <c r="I328" s="47" t="s">
        <v>446</v>
      </c>
      <c r="J328" s="97" t="s">
        <v>13</v>
      </c>
      <c r="K328" s="97"/>
      <c r="L328" s="45" t="s">
        <v>25</v>
      </c>
      <c r="M328" s="45">
        <v>4</v>
      </c>
      <c r="N328" s="96" t="s">
        <v>15</v>
      </c>
      <c r="O328" s="96"/>
      <c r="P328" s="96"/>
      <c r="Q328" s="45" t="s">
        <v>14</v>
      </c>
      <c r="R328" s="19">
        <f>288.29+5062.68</f>
        <v>5350.97</v>
      </c>
    </row>
    <row r="329" spans="2:18" ht="30" customHeight="1">
      <c r="B329" s="3"/>
      <c r="C329" s="96">
        <v>2019</v>
      </c>
      <c r="D329" s="96"/>
      <c r="E329" s="47" t="s">
        <v>939</v>
      </c>
      <c r="F329" s="97" t="s">
        <v>938</v>
      </c>
      <c r="G329" s="97"/>
      <c r="H329" s="97"/>
      <c r="I329" s="47" t="s">
        <v>446</v>
      </c>
      <c r="J329" s="97" t="s">
        <v>13</v>
      </c>
      <c r="K329" s="97"/>
      <c r="L329" s="45" t="s">
        <v>25</v>
      </c>
      <c r="M329" s="45">
        <v>4</v>
      </c>
      <c r="N329" s="96" t="s">
        <v>15</v>
      </c>
      <c r="O329" s="96"/>
      <c r="P329" s="96"/>
      <c r="Q329" s="45" t="s">
        <v>14</v>
      </c>
      <c r="R329" s="19">
        <f>938.28+4924</f>
        <v>5862.28</v>
      </c>
    </row>
    <row r="330" spans="2:18" ht="30" customHeight="1">
      <c r="B330" s="3"/>
      <c r="C330" s="71"/>
      <c r="D330" s="71"/>
      <c r="E330" s="72" t="s">
        <v>1580</v>
      </c>
      <c r="F330" s="97" t="s">
        <v>1581</v>
      </c>
      <c r="G330" s="97"/>
      <c r="H330" s="97"/>
      <c r="I330" s="72" t="s">
        <v>446</v>
      </c>
      <c r="J330" s="97" t="s">
        <v>13</v>
      </c>
      <c r="K330" s="97"/>
      <c r="L330" s="71" t="s">
        <v>25</v>
      </c>
      <c r="M330" s="71">
        <v>4</v>
      </c>
      <c r="N330" s="71"/>
      <c r="O330" s="71"/>
      <c r="P330" s="71"/>
      <c r="Q330" s="71"/>
      <c r="R330" s="19">
        <v>90.8</v>
      </c>
    </row>
    <row r="331" spans="2:18" s="18" customFormat="1" ht="30" customHeight="1">
      <c r="B331" s="4"/>
      <c r="C331" s="94">
        <v>2019</v>
      </c>
      <c r="D331" s="94"/>
      <c r="E331" s="1" t="s">
        <v>937</v>
      </c>
      <c r="F331" s="95" t="s">
        <v>936</v>
      </c>
      <c r="G331" s="95"/>
      <c r="H331" s="95"/>
      <c r="I331" s="1" t="s">
        <v>446</v>
      </c>
      <c r="J331" s="95" t="s">
        <v>13</v>
      </c>
      <c r="K331" s="95"/>
      <c r="L331" s="48" t="s">
        <v>14</v>
      </c>
      <c r="M331" s="48">
        <v>3</v>
      </c>
      <c r="N331" s="94" t="s">
        <v>15</v>
      </c>
      <c r="O331" s="94"/>
      <c r="P331" s="94"/>
      <c r="Q331" s="48" t="s">
        <v>14</v>
      </c>
      <c r="R331" s="17">
        <f>R332</f>
        <v>12245.76</v>
      </c>
    </row>
    <row r="332" spans="2:18" ht="30" customHeight="1">
      <c r="B332" s="3"/>
      <c r="C332" s="96">
        <v>2019</v>
      </c>
      <c r="D332" s="96"/>
      <c r="E332" s="47" t="s">
        <v>935</v>
      </c>
      <c r="F332" s="97" t="s">
        <v>934</v>
      </c>
      <c r="G332" s="97"/>
      <c r="H332" s="97"/>
      <c r="I332" s="47" t="s">
        <v>446</v>
      </c>
      <c r="J332" s="97" t="s">
        <v>13</v>
      </c>
      <c r="K332" s="97"/>
      <c r="L332" s="45" t="s">
        <v>25</v>
      </c>
      <c r="M332" s="45">
        <v>4</v>
      </c>
      <c r="N332" s="96" t="s">
        <v>15</v>
      </c>
      <c r="O332" s="96"/>
      <c r="P332" s="96"/>
      <c r="Q332" s="45" t="s">
        <v>14</v>
      </c>
      <c r="R332" s="19">
        <f>11613.25+632.51</f>
        <v>12245.76</v>
      </c>
    </row>
    <row r="333" spans="2:18" ht="30" customHeight="1">
      <c r="B333" s="3"/>
      <c r="C333" s="96">
        <v>2019</v>
      </c>
      <c r="D333" s="96"/>
      <c r="E333" s="47" t="s">
        <v>933</v>
      </c>
      <c r="F333" s="97" t="s">
        <v>932</v>
      </c>
      <c r="G333" s="97"/>
      <c r="H333" s="97"/>
      <c r="I333" s="47" t="s">
        <v>446</v>
      </c>
      <c r="J333" s="97" t="s">
        <v>13</v>
      </c>
      <c r="K333" s="97"/>
      <c r="L333" s="45" t="s">
        <v>25</v>
      </c>
      <c r="M333" s="45">
        <v>4</v>
      </c>
      <c r="N333" s="96" t="s">
        <v>15</v>
      </c>
      <c r="O333" s="96"/>
      <c r="P333" s="96"/>
      <c r="Q333" s="45" t="s">
        <v>14</v>
      </c>
      <c r="R333" s="19">
        <v>0</v>
      </c>
    </row>
    <row r="334" spans="2:18" s="18" customFormat="1" ht="30" customHeight="1">
      <c r="B334" s="4"/>
      <c r="C334" s="94">
        <v>2019</v>
      </c>
      <c r="D334" s="94"/>
      <c r="E334" s="1" t="s">
        <v>931</v>
      </c>
      <c r="F334" s="95" t="s">
        <v>930</v>
      </c>
      <c r="G334" s="95"/>
      <c r="H334" s="95"/>
      <c r="I334" s="1" t="s">
        <v>446</v>
      </c>
      <c r="J334" s="95" t="s">
        <v>13</v>
      </c>
      <c r="K334" s="95"/>
      <c r="L334" s="48" t="s">
        <v>14</v>
      </c>
      <c r="M334" s="48">
        <v>3</v>
      </c>
      <c r="N334" s="94" t="s">
        <v>15</v>
      </c>
      <c r="O334" s="94"/>
      <c r="P334" s="94"/>
      <c r="Q334" s="48" t="s">
        <v>14</v>
      </c>
      <c r="R334" s="17">
        <v>0</v>
      </c>
    </row>
    <row r="335" spans="2:18" ht="30" customHeight="1">
      <c r="B335" s="3"/>
      <c r="C335" s="96">
        <v>2019</v>
      </c>
      <c r="D335" s="96"/>
      <c r="E335" s="47" t="s">
        <v>929</v>
      </c>
      <c r="F335" s="97" t="s">
        <v>928</v>
      </c>
      <c r="G335" s="97"/>
      <c r="H335" s="97"/>
      <c r="I335" s="47" t="s">
        <v>446</v>
      </c>
      <c r="J335" s="97" t="s">
        <v>13</v>
      </c>
      <c r="K335" s="97"/>
      <c r="L335" s="45" t="s">
        <v>25</v>
      </c>
      <c r="M335" s="45">
        <v>4</v>
      </c>
      <c r="N335" s="96" t="s">
        <v>15</v>
      </c>
      <c r="O335" s="96"/>
      <c r="P335" s="96"/>
      <c r="Q335" s="45" t="s">
        <v>14</v>
      </c>
      <c r="R335" s="19">
        <v>0</v>
      </c>
    </row>
    <row r="336" spans="2:18" s="18" customFormat="1" ht="30" customHeight="1">
      <c r="B336" s="4"/>
      <c r="C336" s="94">
        <v>2019</v>
      </c>
      <c r="D336" s="94"/>
      <c r="E336" s="1" t="s">
        <v>927</v>
      </c>
      <c r="F336" s="95" t="s">
        <v>926</v>
      </c>
      <c r="G336" s="95"/>
      <c r="H336" s="95"/>
      <c r="I336" s="1" t="s">
        <v>446</v>
      </c>
      <c r="J336" s="95" t="s">
        <v>13</v>
      </c>
      <c r="K336" s="95"/>
      <c r="L336" s="48" t="s">
        <v>14</v>
      </c>
      <c r="M336" s="48">
        <v>3</v>
      </c>
      <c r="N336" s="94" t="s">
        <v>15</v>
      </c>
      <c r="O336" s="94"/>
      <c r="P336" s="94"/>
      <c r="Q336" s="48" t="s">
        <v>14</v>
      </c>
      <c r="R336" s="17">
        <f>R337</f>
        <v>202176.59</v>
      </c>
    </row>
    <row r="337" spans="2:18" ht="30" customHeight="1">
      <c r="B337" s="3"/>
      <c r="C337" s="96">
        <v>2019</v>
      </c>
      <c r="D337" s="96"/>
      <c r="E337" s="47" t="s">
        <v>925</v>
      </c>
      <c r="F337" s="97" t="s">
        <v>924</v>
      </c>
      <c r="G337" s="97"/>
      <c r="H337" s="97"/>
      <c r="I337" s="47" t="s">
        <v>446</v>
      </c>
      <c r="J337" s="97" t="s">
        <v>13</v>
      </c>
      <c r="K337" s="97"/>
      <c r="L337" s="45" t="s">
        <v>25</v>
      </c>
      <c r="M337" s="45">
        <v>4</v>
      </c>
      <c r="N337" s="96" t="s">
        <v>15</v>
      </c>
      <c r="O337" s="96"/>
      <c r="P337" s="96"/>
      <c r="Q337" s="45" t="s">
        <v>14</v>
      </c>
      <c r="R337" s="19">
        <f>202176.59</f>
        <v>202176.59</v>
      </c>
    </row>
    <row r="338" spans="2:18" ht="30" customHeight="1">
      <c r="B338" s="3"/>
      <c r="C338" s="96">
        <v>2019</v>
      </c>
      <c r="D338" s="96"/>
      <c r="E338" s="47" t="s">
        <v>923</v>
      </c>
      <c r="F338" s="97" t="s">
        <v>922</v>
      </c>
      <c r="G338" s="97"/>
      <c r="H338" s="97"/>
      <c r="I338" s="47" t="s">
        <v>446</v>
      </c>
      <c r="J338" s="97" t="s">
        <v>13</v>
      </c>
      <c r="K338" s="97"/>
      <c r="L338" s="45" t="s">
        <v>25</v>
      </c>
      <c r="M338" s="45">
        <v>4</v>
      </c>
      <c r="N338" s="96" t="s">
        <v>15</v>
      </c>
      <c r="O338" s="96"/>
      <c r="P338" s="96"/>
      <c r="Q338" s="45" t="s">
        <v>14</v>
      </c>
      <c r="R338" s="19">
        <v>0</v>
      </c>
    </row>
    <row r="339" spans="2:18" s="18" customFormat="1" ht="30" customHeight="1">
      <c r="B339" s="4"/>
      <c r="C339" s="94">
        <v>2019</v>
      </c>
      <c r="D339" s="94"/>
      <c r="E339" s="1" t="s">
        <v>921</v>
      </c>
      <c r="F339" s="95" t="s">
        <v>920</v>
      </c>
      <c r="G339" s="95"/>
      <c r="H339" s="95"/>
      <c r="I339" s="1" t="s">
        <v>446</v>
      </c>
      <c r="J339" s="95" t="s">
        <v>13</v>
      </c>
      <c r="K339" s="95"/>
      <c r="L339" s="48" t="s">
        <v>14</v>
      </c>
      <c r="M339" s="48">
        <v>3</v>
      </c>
      <c r="N339" s="94" t="s">
        <v>15</v>
      </c>
      <c r="O339" s="94"/>
      <c r="P339" s="94"/>
      <c r="Q339" s="48" t="s">
        <v>14</v>
      </c>
      <c r="R339" s="17">
        <f>R340</f>
        <v>836793.52</v>
      </c>
    </row>
    <row r="340" spans="2:18" ht="30" customHeight="1">
      <c r="B340" s="3"/>
      <c r="C340" s="96">
        <v>2019</v>
      </c>
      <c r="D340" s="96"/>
      <c r="E340" s="47" t="s">
        <v>919</v>
      </c>
      <c r="F340" s="97" t="s">
        <v>918</v>
      </c>
      <c r="G340" s="97"/>
      <c r="H340" s="97"/>
      <c r="I340" s="47" t="s">
        <v>446</v>
      </c>
      <c r="J340" s="97" t="s">
        <v>13</v>
      </c>
      <c r="K340" s="97"/>
      <c r="L340" s="45" t="s">
        <v>25</v>
      </c>
      <c r="M340" s="45">
        <v>4</v>
      </c>
      <c r="N340" s="96" t="s">
        <v>15</v>
      </c>
      <c r="O340" s="96"/>
      <c r="P340" s="96"/>
      <c r="Q340" s="45" t="s">
        <v>14</v>
      </c>
      <c r="R340" s="19">
        <f>836793.52</f>
        <v>836793.52</v>
      </c>
    </row>
    <row r="341" spans="2:18" ht="30" customHeight="1">
      <c r="B341" s="3"/>
      <c r="C341" s="96">
        <v>2019</v>
      </c>
      <c r="D341" s="96"/>
      <c r="E341" s="47" t="s">
        <v>917</v>
      </c>
      <c r="F341" s="97" t="s">
        <v>916</v>
      </c>
      <c r="G341" s="97"/>
      <c r="H341" s="97"/>
      <c r="I341" s="47" t="s">
        <v>446</v>
      </c>
      <c r="J341" s="97" t="s">
        <v>13</v>
      </c>
      <c r="K341" s="97"/>
      <c r="L341" s="45" t="s">
        <v>25</v>
      </c>
      <c r="M341" s="45">
        <v>4</v>
      </c>
      <c r="N341" s="96" t="s">
        <v>15</v>
      </c>
      <c r="O341" s="96"/>
      <c r="P341" s="96"/>
      <c r="Q341" s="45" t="s">
        <v>14</v>
      </c>
      <c r="R341" s="19">
        <v>0</v>
      </c>
    </row>
    <row r="342" spans="2:18" ht="30" customHeight="1">
      <c r="B342" s="3"/>
      <c r="C342" s="96">
        <v>2019</v>
      </c>
      <c r="D342" s="96"/>
      <c r="E342" s="47" t="s">
        <v>915</v>
      </c>
      <c r="F342" s="97" t="s">
        <v>914</v>
      </c>
      <c r="G342" s="97"/>
      <c r="H342" s="97"/>
      <c r="I342" s="47" t="s">
        <v>446</v>
      </c>
      <c r="J342" s="97" t="s">
        <v>13</v>
      </c>
      <c r="K342" s="97"/>
      <c r="L342" s="45" t="s">
        <v>25</v>
      </c>
      <c r="M342" s="45">
        <v>4</v>
      </c>
      <c r="N342" s="96" t="s">
        <v>15</v>
      </c>
      <c r="O342" s="96"/>
      <c r="P342" s="96"/>
      <c r="Q342" s="45" t="s">
        <v>14</v>
      </c>
      <c r="R342" s="19">
        <v>0</v>
      </c>
    </row>
    <row r="343" spans="2:18" ht="30" customHeight="1">
      <c r="B343" s="3"/>
      <c r="C343" s="96">
        <v>2019</v>
      </c>
      <c r="D343" s="96"/>
      <c r="E343" s="47" t="s">
        <v>913</v>
      </c>
      <c r="F343" s="97" t="s">
        <v>912</v>
      </c>
      <c r="G343" s="97"/>
      <c r="H343" s="97"/>
      <c r="I343" s="47" t="s">
        <v>446</v>
      </c>
      <c r="J343" s="97" t="s">
        <v>13</v>
      </c>
      <c r="K343" s="97"/>
      <c r="L343" s="45" t="s">
        <v>25</v>
      </c>
      <c r="M343" s="45">
        <v>4</v>
      </c>
      <c r="N343" s="96" t="s">
        <v>15</v>
      </c>
      <c r="O343" s="96"/>
      <c r="P343" s="96"/>
      <c r="Q343" s="45" t="s">
        <v>14</v>
      </c>
      <c r="R343" s="19">
        <v>0</v>
      </c>
    </row>
    <row r="344" spans="2:18" ht="30" customHeight="1">
      <c r="B344" s="3"/>
      <c r="C344" s="96">
        <v>2019</v>
      </c>
      <c r="D344" s="96"/>
      <c r="E344" s="47" t="s">
        <v>911</v>
      </c>
      <c r="F344" s="97" t="s">
        <v>910</v>
      </c>
      <c r="G344" s="97"/>
      <c r="H344" s="97"/>
      <c r="I344" s="47" t="s">
        <v>446</v>
      </c>
      <c r="J344" s="97" t="s">
        <v>13</v>
      </c>
      <c r="K344" s="97"/>
      <c r="L344" s="45" t="s">
        <v>25</v>
      </c>
      <c r="M344" s="45">
        <v>4</v>
      </c>
      <c r="N344" s="96" t="s">
        <v>15</v>
      </c>
      <c r="O344" s="96"/>
      <c r="P344" s="96"/>
      <c r="Q344" s="45" t="s">
        <v>14</v>
      </c>
      <c r="R344" s="19">
        <v>0</v>
      </c>
    </row>
    <row r="345" spans="2:18" s="18" customFormat="1" ht="30" customHeight="1">
      <c r="B345" s="4"/>
      <c r="C345" s="94">
        <v>2019</v>
      </c>
      <c r="D345" s="94"/>
      <c r="E345" s="1" t="s">
        <v>909</v>
      </c>
      <c r="F345" s="95" t="s">
        <v>908</v>
      </c>
      <c r="G345" s="95"/>
      <c r="H345" s="95"/>
      <c r="I345" s="1" t="s">
        <v>446</v>
      </c>
      <c r="J345" s="95" t="s">
        <v>13</v>
      </c>
      <c r="K345" s="95"/>
      <c r="L345" s="48" t="s">
        <v>14</v>
      </c>
      <c r="M345" s="48">
        <v>3</v>
      </c>
      <c r="N345" s="94" t="s">
        <v>15</v>
      </c>
      <c r="O345" s="94"/>
      <c r="P345" s="94"/>
      <c r="Q345" s="48" t="s">
        <v>14</v>
      </c>
      <c r="R345" s="17">
        <f>SUM(R346:R356)</f>
        <v>964857.62999999989</v>
      </c>
    </row>
    <row r="346" spans="2:18" ht="30" customHeight="1">
      <c r="B346" s="3"/>
      <c r="C346" s="96">
        <v>2019</v>
      </c>
      <c r="D346" s="96"/>
      <c r="E346" s="47" t="s">
        <v>907</v>
      </c>
      <c r="F346" s="97" t="s">
        <v>906</v>
      </c>
      <c r="G346" s="97"/>
      <c r="H346" s="97"/>
      <c r="I346" s="47" t="s">
        <v>446</v>
      </c>
      <c r="J346" s="97" t="s">
        <v>13</v>
      </c>
      <c r="K346" s="97"/>
      <c r="L346" s="45" t="s">
        <v>25</v>
      </c>
      <c r="M346" s="45">
        <v>4</v>
      </c>
      <c r="N346" s="96" t="s">
        <v>15</v>
      </c>
      <c r="O346" s="96"/>
      <c r="P346" s="96"/>
      <c r="Q346" s="45" t="s">
        <v>14</v>
      </c>
      <c r="R346" s="19">
        <f>24188.49+68912.12</f>
        <v>93100.61</v>
      </c>
    </row>
    <row r="347" spans="2:18" ht="30" customHeight="1">
      <c r="B347" s="3"/>
      <c r="C347" s="96">
        <v>2019</v>
      </c>
      <c r="D347" s="96"/>
      <c r="E347" s="47" t="s">
        <v>905</v>
      </c>
      <c r="F347" s="97" t="s">
        <v>904</v>
      </c>
      <c r="G347" s="97"/>
      <c r="H347" s="97"/>
      <c r="I347" s="47" t="s">
        <v>446</v>
      </c>
      <c r="J347" s="97" t="s">
        <v>13</v>
      </c>
      <c r="K347" s="97"/>
      <c r="L347" s="45" t="s">
        <v>25</v>
      </c>
      <c r="M347" s="45">
        <v>4</v>
      </c>
      <c r="N347" s="96" t="s">
        <v>15</v>
      </c>
      <c r="O347" s="96"/>
      <c r="P347" s="96"/>
      <c r="Q347" s="45" t="s">
        <v>14</v>
      </c>
      <c r="R347" s="19">
        <f>604.52</f>
        <v>604.52</v>
      </c>
    </row>
    <row r="348" spans="2:18" ht="30" customHeight="1">
      <c r="B348" s="3"/>
      <c r="C348" s="96">
        <v>2019</v>
      </c>
      <c r="D348" s="96"/>
      <c r="E348" s="47" t="s">
        <v>903</v>
      </c>
      <c r="F348" s="97" t="s">
        <v>902</v>
      </c>
      <c r="G348" s="97"/>
      <c r="H348" s="97"/>
      <c r="I348" s="47" t="s">
        <v>446</v>
      </c>
      <c r="J348" s="97" t="s">
        <v>13</v>
      </c>
      <c r="K348" s="97"/>
      <c r="L348" s="45" t="s">
        <v>25</v>
      </c>
      <c r="M348" s="45">
        <v>4</v>
      </c>
      <c r="N348" s="96" t="s">
        <v>15</v>
      </c>
      <c r="O348" s="96"/>
      <c r="P348" s="96"/>
      <c r="Q348" s="45" t="s">
        <v>14</v>
      </c>
      <c r="R348" s="19">
        <f>9630.42+65823.75</f>
        <v>75454.17</v>
      </c>
    </row>
    <row r="349" spans="2:18" ht="30" customHeight="1">
      <c r="B349" s="3"/>
      <c r="C349" s="96">
        <v>2019</v>
      </c>
      <c r="D349" s="96"/>
      <c r="E349" s="47" t="s">
        <v>901</v>
      </c>
      <c r="F349" s="97" t="s">
        <v>900</v>
      </c>
      <c r="G349" s="97"/>
      <c r="H349" s="97"/>
      <c r="I349" s="47" t="s">
        <v>446</v>
      </c>
      <c r="J349" s="97" t="s">
        <v>13</v>
      </c>
      <c r="K349" s="97"/>
      <c r="L349" s="45" t="s">
        <v>25</v>
      </c>
      <c r="M349" s="45">
        <v>4</v>
      </c>
      <c r="N349" s="96" t="s">
        <v>15</v>
      </c>
      <c r="O349" s="96"/>
      <c r="P349" s="96"/>
      <c r="Q349" s="45" t="s">
        <v>14</v>
      </c>
      <c r="R349" s="19">
        <f>8094.98+4898.38</f>
        <v>12993.36</v>
      </c>
    </row>
    <row r="350" spans="2:18" ht="30" customHeight="1">
      <c r="B350" s="3"/>
      <c r="C350" s="96">
        <v>2019</v>
      </c>
      <c r="D350" s="96"/>
      <c r="E350" s="47" t="s">
        <v>899</v>
      </c>
      <c r="F350" s="97" t="s">
        <v>898</v>
      </c>
      <c r="G350" s="97"/>
      <c r="H350" s="97"/>
      <c r="I350" s="47" t="s">
        <v>446</v>
      </c>
      <c r="J350" s="97" t="s">
        <v>13</v>
      </c>
      <c r="K350" s="97"/>
      <c r="L350" s="45" t="s">
        <v>25</v>
      </c>
      <c r="M350" s="45">
        <v>4</v>
      </c>
      <c r="N350" s="96" t="s">
        <v>15</v>
      </c>
      <c r="O350" s="96"/>
      <c r="P350" s="96"/>
      <c r="Q350" s="45" t="s">
        <v>14</v>
      </c>
      <c r="R350" s="19">
        <f>64389.58+59606.94</f>
        <v>123996.52</v>
      </c>
    </row>
    <row r="351" spans="2:18" ht="30" customHeight="1">
      <c r="B351" s="3"/>
      <c r="C351" s="96">
        <v>2019</v>
      </c>
      <c r="D351" s="96"/>
      <c r="E351" s="47" t="s">
        <v>897</v>
      </c>
      <c r="F351" s="97" t="s">
        <v>896</v>
      </c>
      <c r="G351" s="97"/>
      <c r="H351" s="97"/>
      <c r="I351" s="47" t="s">
        <v>446</v>
      </c>
      <c r="J351" s="97" t="s">
        <v>13</v>
      </c>
      <c r="K351" s="97"/>
      <c r="L351" s="45" t="s">
        <v>25</v>
      </c>
      <c r="M351" s="45">
        <v>4</v>
      </c>
      <c r="N351" s="96" t="s">
        <v>15</v>
      </c>
      <c r="O351" s="96"/>
      <c r="P351" s="96"/>
      <c r="Q351" s="45" t="s">
        <v>14</v>
      </c>
      <c r="R351" s="19">
        <f>1940+10682.5</f>
        <v>12622.5</v>
      </c>
    </row>
    <row r="352" spans="2:18" ht="30" customHeight="1">
      <c r="B352" s="3"/>
      <c r="C352" s="96">
        <v>2019</v>
      </c>
      <c r="D352" s="96"/>
      <c r="E352" s="47" t="s">
        <v>895</v>
      </c>
      <c r="F352" s="97" t="s">
        <v>894</v>
      </c>
      <c r="G352" s="97"/>
      <c r="H352" s="97"/>
      <c r="I352" s="47" t="s">
        <v>446</v>
      </c>
      <c r="J352" s="97" t="s">
        <v>13</v>
      </c>
      <c r="K352" s="97"/>
      <c r="L352" s="45" t="s">
        <v>25</v>
      </c>
      <c r="M352" s="45">
        <v>4</v>
      </c>
      <c r="N352" s="96" t="s">
        <v>15</v>
      </c>
      <c r="O352" s="96"/>
      <c r="P352" s="96"/>
      <c r="Q352" s="45" t="s">
        <v>14</v>
      </c>
      <c r="R352" s="19">
        <f>271159.36+367350.57</f>
        <v>638509.92999999993</v>
      </c>
    </row>
    <row r="353" spans="2:18" ht="30" customHeight="1">
      <c r="B353" s="3"/>
      <c r="C353" s="96">
        <v>2019</v>
      </c>
      <c r="D353" s="96"/>
      <c r="E353" s="47" t="s">
        <v>893</v>
      </c>
      <c r="F353" s="97" t="s">
        <v>892</v>
      </c>
      <c r="G353" s="97"/>
      <c r="H353" s="97"/>
      <c r="I353" s="47" t="s">
        <v>446</v>
      </c>
      <c r="J353" s="97" t="s">
        <v>13</v>
      </c>
      <c r="K353" s="97"/>
      <c r="L353" s="45" t="s">
        <v>25</v>
      </c>
      <c r="M353" s="45">
        <v>4</v>
      </c>
      <c r="N353" s="96" t="s">
        <v>15</v>
      </c>
      <c r="O353" s="96"/>
      <c r="P353" s="96"/>
      <c r="Q353" s="45" t="s">
        <v>14</v>
      </c>
      <c r="R353" s="19">
        <v>0</v>
      </c>
    </row>
    <row r="354" spans="2:18" ht="30" customHeight="1">
      <c r="B354" s="3"/>
      <c r="C354" s="96">
        <v>2019</v>
      </c>
      <c r="D354" s="96"/>
      <c r="E354" s="47" t="s">
        <v>891</v>
      </c>
      <c r="F354" s="97" t="s">
        <v>890</v>
      </c>
      <c r="G354" s="97"/>
      <c r="H354" s="97"/>
      <c r="I354" s="47" t="s">
        <v>446</v>
      </c>
      <c r="J354" s="97" t="s">
        <v>13</v>
      </c>
      <c r="K354" s="97"/>
      <c r="L354" s="45" t="s">
        <v>25</v>
      </c>
      <c r="M354" s="45">
        <v>4</v>
      </c>
      <c r="N354" s="96" t="s">
        <v>15</v>
      </c>
      <c r="O354" s="96"/>
      <c r="P354" s="96"/>
      <c r="Q354" s="45" t="s">
        <v>14</v>
      </c>
      <c r="R354" s="19">
        <f>1275.58+6300.44</f>
        <v>7576.0199999999995</v>
      </c>
    </row>
    <row r="355" spans="2:18" ht="30" customHeight="1">
      <c r="B355" s="3"/>
      <c r="C355" s="96">
        <v>2019</v>
      </c>
      <c r="D355" s="96"/>
      <c r="E355" s="47" t="s">
        <v>889</v>
      </c>
      <c r="F355" s="97" t="s">
        <v>888</v>
      </c>
      <c r="G355" s="97"/>
      <c r="H355" s="97"/>
      <c r="I355" s="47" t="s">
        <v>446</v>
      </c>
      <c r="J355" s="97" t="s">
        <v>13</v>
      </c>
      <c r="K355" s="97"/>
      <c r="L355" s="45" t="s">
        <v>25</v>
      </c>
      <c r="M355" s="45">
        <v>4</v>
      </c>
      <c r="N355" s="96" t="s">
        <v>15</v>
      </c>
      <c r="O355" s="96"/>
      <c r="P355" s="96"/>
      <c r="Q355" s="45" t="s">
        <v>14</v>
      </c>
      <c r="R355" s="19">
        <v>0</v>
      </c>
    </row>
    <row r="356" spans="2:18" ht="30" customHeight="1">
      <c r="B356" s="3"/>
      <c r="C356" s="96">
        <v>2019</v>
      </c>
      <c r="D356" s="96"/>
      <c r="E356" s="47" t="s">
        <v>887</v>
      </c>
      <c r="F356" s="97" t="s">
        <v>886</v>
      </c>
      <c r="G356" s="97"/>
      <c r="H356" s="97"/>
      <c r="I356" s="47" t="s">
        <v>446</v>
      </c>
      <c r="J356" s="97" t="s">
        <v>13</v>
      </c>
      <c r="K356" s="97"/>
      <c r="L356" s="45" t="s">
        <v>25</v>
      </c>
      <c r="M356" s="45">
        <v>4</v>
      </c>
      <c r="N356" s="96" t="s">
        <v>15</v>
      </c>
      <c r="O356" s="96"/>
      <c r="P356" s="96"/>
      <c r="Q356" s="45" t="s">
        <v>14</v>
      </c>
      <c r="R356" s="19">
        <v>0</v>
      </c>
    </row>
    <row r="357" spans="2:18" s="18" customFormat="1" ht="30" customHeight="1">
      <c r="B357" s="4"/>
      <c r="C357" s="94">
        <v>2019</v>
      </c>
      <c r="D357" s="94"/>
      <c r="E357" s="1" t="s">
        <v>885</v>
      </c>
      <c r="F357" s="95" t="s">
        <v>884</v>
      </c>
      <c r="G357" s="95"/>
      <c r="H357" s="95"/>
      <c r="I357" s="1" t="s">
        <v>446</v>
      </c>
      <c r="J357" s="95" t="s">
        <v>13</v>
      </c>
      <c r="K357" s="95"/>
      <c r="L357" s="48" t="s">
        <v>14</v>
      </c>
      <c r="M357" s="48">
        <v>3</v>
      </c>
      <c r="N357" s="94" t="s">
        <v>15</v>
      </c>
      <c r="O357" s="94"/>
      <c r="P357" s="94"/>
      <c r="Q357" s="48" t="s">
        <v>14</v>
      </c>
      <c r="R357" s="17">
        <f>R358+R359+R360+R362</f>
        <v>146188.4</v>
      </c>
    </row>
    <row r="358" spans="2:18" ht="30" customHeight="1">
      <c r="B358" s="3"/>
      <c r="C358" s="96">
        <v>2019</v>
      </c>
      <c r="D358" s="96"/>
      <c r="E358" s="47" t="s">
        <v>883</v>
      </c>
      <c r="F358" s="97" t="s">
        <v>882</v>
      </c>
      <c r="G358" s="97"/>
      <c r="H358" s="97"/>
      <c r="I358" s="47" t="s">
        <v>446</v>
      </c>
      <c r="J358" s="97" t="s">
        <v>13</v>
      </c>
      <c r="K358" s="97"/>
      <c r="L358" s="45" t="s">
        <v>25</v>
      </c>
      <c r="M358" s="45">
        <v>4</v>
      </c>
      <c r="N358" s="96" t="s">
        <v>15</v>
      </c>
      <c r="O358" s="96"/>
      <c r="P358" s="96"/>
      <c r="Q358" s="45" t="s">
        <v>14</v>
      </c>
      <c r="R358" s="19">
        <f>38734.52+18315.94</f>
        <v>57050.459999999992</v>
      </c>
    </row>
    <row r="359" spans="2:18" ht="30" customHeight="1">
      <c r="B359" s="3"/>
      <c r="C359" s="96">
        <v>2019</v>
      </c>
      <c r="D359" s="96"/>
      <c r="E359" s="47" t="s">
        <v>881</v>
      </c>
      <c r="F359" s="97" t="s">
        <v>880</v>
      </c>
      <c r="G359" s="97"/>
      <c r="H359" s="97"/>
      <c r="I359" s="47" t="s">
        <v>446</v>
      </c>
      <c r="J359" s="97" t="s">
        <v>13</v>
      </c>
      <c r="K359" s="97"/>
      <c r="L359" s="45" t="s">
        <v>25</v>
      </c>
      <c r="M359" s="45">
        <v>4</v>
      </c>
      <c r="N359" s="96" t="s">
        <v>15</v>
      </c>
      <c r="O359" s="96"/>
      <c r="P359" s="96"/>
      <c r="Q359" s="45" t="s">
        <v>14</v>
      </c>
      <c r="R359" s="19">
        <f>1899.28+7310.93</f>
        <v>9210.2100000000009</v>
      </c>
    </row>
    <row r="360" spans="2:18" ht="30" customHeight="1">
      <c r="B360" s="3"/>
      <c r="C360" s="96">
        <v>2019</v>
      </c>
      <c r="D360" s="96"/>
      <c r="E360" s="47" t="s">
        <v>879</v>
      </c>
      <c r="F360" s="97" t="s">
        <v>878</v>
      </c>
      <c r="G360" s="97"/>
      <c r="H360" s="97"/>
      <c r="I360" s="47" t="s">
        <v>446</v>
      </c>
      <c r="J360" s="97" t="s">
        <v>13</v>
      </c>
      <c r="K360" s="97"/>
      <c r="L360" s="45" t="s">
        <v>25</v>
      </c>
      <c r="M360" s="45">
        <v>4</v>
      </c>
      <c r="N360" s="96" t="s">
        <v>15</v>
      </c>
      <c r="O360" s="96"/>
      <c r="P360" s="96"/>
      <c r="Q360" s="45" t="s">
        <v>14</v>
      </c>
      <c r="R360" s="19">
        <f>8696.35+36139.1</f>
        <v>44835.45</v>
      </c>
    </row>
    <row r="361" spans="2:18" ht="30" customHeight="1">
      <c r="B361" s="3"/>
      <c r="C361" s="96">
        <v>2019</v>
      </c>
      <c r="D361" s="96"/>
      <c r="E361" s="47" t="s">
        <v>877</v>
      </c>
      <c r="F361" s="97" t="s">
        <v>876</v>
      </c>
      <c r="G361" s="97"/>
      <c r="H361" s="97"/>
      <c r="I361" s="47" t="s">
        <v>446</v>
      </c>
      <c r="J361" s="97" t="s">
        <v>13</v>
      </c>
      <c r="K361" s="97"/>
      <c r="L361" s="45" t="s">
        <v>25</v>
      </c>
      <c r="M361" s="45">
        <v>4</v>
      </c>
      <c r="N361" s="96" t="s">
        <v>15</v>
      </c>
      <c r="O361" s="96"/>
      <c r="P361" s="96"/>
      <c r="Q361" s="45" t="s">
        <v>14</v>
      </c>
      <c r="R361" s="19">
        <v>0</v>
      </c>
    </row>
    <row r="362" spans="2:18" ht="30" customHeight="1">
      <c r="B362" s="3"/>
      <c r="C362" s="96">
        <v>2019</v>
      </c>
      <c r="D362" s="96"/>
      <c r="E362" s="47" t="s">
        <v>875</v>
      </c>
      <c r="F362" s="97" t="s">
        <v>874</v>
      </c>
      <c r="G362" s="97"/>
      <c r="H362" s="97"/>
      <c r="I362" s="47" t="s">
        <v>446</v>
      </c>
      <c r="J362" s="97" t="s">
        <v>13</v>
      </c>
      <c r="K362" s="97"/>
      <c r="L362" s="45" t="s">
        <v>25</v>
      </c>
      <c r="M362" s="45">
        <v>4</v>
      </c>
      <c r="N362" s="96" t="s">
        <v>15</v>
      </c>
      <c r="O362" s="96"/>
      <c r="P362" s="96"/>
      <c r="Q362" s="45" t="s">
        <v>14</v>
      </c>
      <c r="R362" s="19">
        <f>3362.81+31729.47</f>
        <v>35092.28</v>
      </c>
    </row>
    <row r="363" spans="2:18" s="18" customFormat="1" ht="30" customHeight="1">
      <c r="B363" s="4"/>
      <c r="C363" s="94">
        <v>2019</v>
      </c>
      <c r="D363" s="94"/>
      <c r="E363" s="1" t="s">
        <v>873</v>
      </c>
      <c r="F363" s="95" t="s">
        <v>872</v>
      </c>
      <c r="G363" s="95"/>
      <c r="H363" s="95"/>
      <c r="I363" s="1" t="s">
        <v>446</v>
      </c>
      <c r="J363" s="95" t="s">
        <v>13</v>
      </c>
      <c r="K363" s="95"/>
      <c r="L363" s="48" t="s">
        <v>14</v>
      </c>
      <c r="M363" s="48">
        <v>3</v>
      </c>
      <c r="N363" s="94" t="s">
        <v>15</v>
      </c>
      <c r="O363" s="94"/>
      <c r="P363" s="94"/>
      <c r="Q363" s="48" t="s">
        <v>14</v>
      </c>
      <c r="R363" s="17">
        <v>0</v>
      </c>
    </row>
    <row r="364" spans="2:18" ht="30" customHeight="1">
      <c r="B364" s="3"/>
      <c r="C364" s="96">
        <v>2019</v>
      </c>
      <c r="D364" s="96"/>
      <c r="E364" s="47" t="s">
        <v>871</v>
      </c>
      <c r="F364" s="97" t="s">
        <v>870</v>
      </c>
      <c r="G364" s="97"/>
      <c r="H364" s="97"/>
      <c r="I364" s="47" t="s">
        <v>446</v>
      </c>
      <c r="J364" s="97" t="s">
        <v>13</v>
      </c>
      <c r="K364" s="97"/>
      <c r="L364" s="45" t="s">
        <v>25</v>
      </c>
      <c r="M364" s="45">
        <v>4</v>
      </c>
      <c r="N364" s="96" t="s">
        <v>15</v>
      </c>
      <c r="O364" s="96"/>
      <c r="P364" s="96"/>
      <c r="Q364" s="45" t="s">
        <v>14</v>
      </c>
      <c r="R364" s="19">
        <v>0</v>
      </c>
    </row>
    <row r="365" spans="2:18" s="18" customFormat="1" ht="30" customHeight="1">
      <c r="B365" s="4"/>
      <c r="C365" s="94">
        <v>2019</v>
      </c>
      <c r="D365" s="94"/>
      <c r="E365" s="1" t="s">
        <v>869</v>
      </c>
      <c r="F365" s="95" t="s">
        <v>868</v>
      </c>
      <c r="G365" s="95"/>
      <c r="H365" s="95"/>
      <c r="I365" s="1" t="s">
        <v>446</v>
      </c>
      <c r="J365" s="95" t="s">
        <v>13</v>
      </c>
      <c r="K365" s="95"/>
      <c r="L365" s="48" t="s">
        <v>14</v>
      </c>
      <c r="M365" s="48">
        <v>3</v>
      </c>
      <c r="N365" s="94" t="s">
        <v>15</v>
      </c>
      <c r="O365" s="94"/>
      <c r="P365" s="94"/>
      <c r="Q365" s="48" t="s">
        <v>14</v>
      </c>
      <c r="R365" s="17">
        <v>0</v>
      </c>
    </row>
    <row r="366" spans="2:18" ht="30" customHeight="1">
      <c r="B366" s="3"/>
      <c r="C366" s="96">
        <v>2019</v>
      </c>
      <c r="D366" s="96"/>
      <c r="E366" s="47" t="s">
        <v>867</v>
      </c>
      <c r="F366" s="97" t="s">
        <v>866</v>
      </c>
      <c r="G366" s="97"/>
      <c r="H366" s="97"/>
      <c r="I366" s="47" t="s">
        <v>446</v>
      </c>
      <c r="J366" s="97" t="s">
        <v>13</v>
      </c>
      <c r="K366" s="97"/>
      <c r="L366" s="45" t="s">
        <v>25</v>
      </c>
      <c r="M366" s="45">
        <v>4</v>
      </c>
      <c r="N366" s="96" t="s">
        <v>15</v>
      </c>
      <c r="O366" s="96"/>
      <c r="P366" s="96"/>
      <c r="Q366" s="45" t="s">
        <v>14</v>
      </c>
      <c r="R366" s="19">
        <v>0</v>
      </c>
    </row>
    <row r="367" spans="2:18" ht="30" customHeight="1">
      <c r="B367" s="3"/>
      <c r="C367" s="96">
        <v>2019</v>
      </c>
      <c r="D367" s="96"/>
      <c r="E367" s="47" t="s">
        <v>865</v>
      </c>
      <c r="F367" s="97" t="s">
        <v>864</v>
      </c>
      <c r="G367" s="97"/>
      <c r="H367" s="97"/>
      <c r="I367" s="47" t="s">
        <v>446</v>
      </c>
      <c r="J367" s="97" t="s">
        <v>13</v>
      </c>
      <c r="K367" s="97"/>
      <c r="L367" s="45" t="s">
        <v>25</v>
      </c>
      <c r="M367" s="45">
        <v>4</v>
      </c>
      <c r="N367" s="96" t="s">
        <v>15</v>
      </c>
      <c r="O367" s="96"/>
      <c r="P367" s="96"/>
      <c r="Q367" s="45" t="s">
        <v>14</v>
      </c>
      <c r="R367" s="19">
        <v>0</v>
      </c>
    </row>
    <row r="368" spans="2:18" s="18" customFormat="1" ht="30" customHeight="1">
      <c r="B368" s="4"/>
      <c r="C368" s="94">
        <v>2019</v>
      </c>
      <c r="D368" s="94"/>
      <c r="E368" s="1" t="s">
        <v>863</v>
      </c>
      <c r="F368" s="95" t="s">
        <v>862</v>
      </c>
      <c r="G368" s="95"/>
      <c r="H368" s="95"/>
      <c r="I368" s="1" t="s">
        <v>446</v>
      </c>
      <c r="J368" s="95" t="s">
        <v>13</v>
      </c>
      <c r="K368" s="95"/>
      <c r="L368" s="48" t="s">
        <v>14</v>
      </c>
      <c r="M368" s="48">
        <v>3</v>
      </c>
      <c r="N368" s="94" t="s">
        <v>15</v>
      </c>
      <c r="O368" s="94"/>
      <c r="P368" s="94"/>
      <c r="Q368" s="48" t="s">
        <v>14</v>
      </c>
      <c r="R368" s="17">
        <v>0</v>
      </c>
    </row>
    <row r="369" spans="2:18" ht="30" customHeight="1">
      <c r="B369" s="3"/>
      <c r="C369" s="96">
        <v>2019</v>
      </c>
      <c r="D369" s="96"/>
      <c r="E369" s="47" t="s">
        <v>861</v>
      </c>
      <c r="F369" s="97" t="s">
        <v>860</v>
      </c>
      <c r="G369" s="97"/>
      <c r="H369" s="97"/>
      <c r="I369" s="47" t="s">
        <v>446</v>
      </c>
      <c r="J369" s="97" t="s">
        <v>13</v>
      </c>
      <c r="K369" s="97"/>
      <c r="L369" s="45" t="s">
        <v>25</v>
      </c>
      <c r="M369" s="45">
        <v>4</v>
      </c>
      <c r="N369" s="96" t="s">
        <v>15</v>
      </c>
      <c r="O369" s="96"/>
      <c r="P369" s="96"/>
      <c r="Q369" s="45" t="s">
        <v>14</v>
      </c>
      <c r="R369" s="19">
        <v>0</v>
      </c>
    </row>
    <row r="370" spans="2:18" s="18" customFormat="1" ht="30" customHeight="1">
      <c r="B370" s="4"/>
      <c r="C370" s="94">
        <v>2019</v>
      </c>
      <c r="D370" s="94"/>
      <c r="E370" s="1" t="s">
        <v>859</v>
      </c>
      <c r="F370" s="95" t="s">
        <v>858</v>
      </c>
      <c r="G370" s="95"/>
      <c r="H370" s="95"/>
      <c r="I370" s="1" t="s">
        <v>446</v>
      </c>
      <c r="J370" s="95" t="s">
        <v>13</v>
      </c>
      <c r="K370" s="95"/>
      <c r="L370" s="48" t="s">
        <v>14</v>
      </c>
      <c r="M370" s="48">
        <v>3</v>
      </c>
      <c r="N370" s="94" t="s">
        <v>15</v>
      </c>
      <c r="O370" s="94"/>
      <c r="P370" s="94"/>
      <c r="Q370" s="48" t="s">
        <v>14</v>
      </c>
      <c r="R370" s="17">
        <f>R371</f>
        <v>1007.24</v>
      </c>
    </row>
    <row r="371" spans="2:18" ht="30" customHeight="1">
      <c r="B371" s="3"/>
      <c r="C371" s="96">
        <v>2019</v>
      </c>
      <c r="D371" s="96"/>
      <c r="E371" s="47" t="s">
        <v>857</v>
      </c>
      <c r="F371" s="97" t="s">
        <v>856</v>
      </c>
      <c r="G371" s="97"/>
      <c r="H371" s="97"/>
      <c r="I371" s="47" t="s">
        <v>446</v>
      </c>
      <c r="J371" s="97" t="s">
        <v>13</v>
      </c>
      <c r="K371" s="97"/>
      <c r="L371" s="45" t="s">
        <v>25</v>
      </c>
      <c r="M371" s="45">
        <v>4</v>
      </c>
      <c r="N371" s="96" t="s">
        <v>15</v>
      </c>
      <c r="O371" s="96"/>
      <c r="P371" s="96"/>
      <c r="Q371" s="45" t="s">
        <v>14</v>
      </c>
      <c r="R371" s="19">
        <f>883.64+123.6</f>
        <v>1007.24</v>
      </c>
    </row>
    <row r="372" spans="2:18" s="18" customFormat="1" ht="30" customHeight="1">
      <c r="B372" s="4"/>
      <c r="C372" s="94">
        <v>2019</v>
      </c>
      <c r="D372" s="94"/>
      <c r="E372" s="1" t="s">
        <v>855</v>
      </c>
      <c r="F372" s="95" t="s">
        <v>854</v>
      </c>
      <c r="G372" s="95"/>
      <c r="H372" s="95"/>
      <c r="I372" s="1" t="s">
        <v>446</v>
      </c>
      <c r="J372" s="95" t="s">
        <v>13</v>
      </c>
      <c r="K372" s="95"/>
      <c r="L372" s="48" t="s">
        <v>14</v>
      </c>
      <c r="M372" s="48">
        <v>3</v>
      </c>
      <c r="N372" s="94" t="s">
        <v>15</v>
      </c>
      <c r="O372" s="94"/>
      <c r="P372" s="94"/>
      <c r="Q372" s="48" t="s">
        <v>14</v>
      </c>
      <c r="R372" s="17">
        <v>0</v>
      </c>
    </row>
    <row r="373" spans="2:18" ht="30" customHeight="1">
      <c r="B373" s="3"/>
      <c r="C373" s="96">
        <v>2019</v>
      </c>
      <c r="D373" s="96"/>
      <c r="E373" s="47" t="s">
        <v>853</v>
      </c>
      <c r="F373" s="97" t="s">
        <v>852</v>
      </c>
      <c r="G373" s="97"/>
      <c r="H373" s="97"/>
      <c r="I373" s="47" t="s">
        <v>446</v>
      </c>
      <c r="J373" s="97" t="s">
        <v>13</v>
      </c>
      <c r="K373" s="97"/>
      <c r="L373" s="45" t="s">
        <v>25</v>
      </c>
      <c r="M373" s="45">
        <v>4</v>
      </c>
      <c r="N373" s="96" t="s">
        <v>15</v>
      </c>
      <c r="O373" s="96"/>
      <c r="P373" s="96"/>
      <c r="Q373" s="45" t="s">
        <v>14</v>
      </c>
      <c r="R373" s="19">
        <v>0</v>
      </c>
    </row>
    <row r="374" spans="2:18" ht="30" customHeight="1">
      <c r="B374" s="3"/>
      <c r="C374" s="96">
        <v>2019</v>
      </c>
      <c r="D374" s="96"/>
      <c r="E374" s="47" t="s">
        <v>851</v>
      </c>
      <c r="F374" s="97" t="s">
        <v>850</v>
      </c>
      <c r="G374" s="97"/>
      <c r="H374" s="97"/>
      <c r="I374" s="47" t="s">
        <v>446</v>
      </c>
      <c r="J374" s="97" t="s">
        <v>13</v>
      </c>
      <c r="K374" s="97"/>
      <c r="L374" s="45" t="s">
        <v>25</v>
      </c>
      <c r="M374" s="45">
        <v>4</v>
      </c>
      <c r="N374" s="96" t="s">
        <v>15</v>
      </c>
      <c r="O374" s="96"/>
      <c r="P374" s="96"/>
      <c r="Q374" s="45" t="s">
        <v>14</v>
      </c>
      <c r="R374" s="19">
        <v>0</v>
      </c>
    </row>
    <row r="375" spans="2:18" ht="30" customHeight="1">
      <c r="B375" s="3"/>
      <c r="C375" s="96">
        <v>2019</v>
      </c>
      <c r="D375" s="96"/>
      <c r="E375" s="47" t="s">
        <v>849</v>
      </c>
      <c r="F375" s="97" t="s">
        <v>848</v>
      </c>
      <c r="G375" s="97"/>
      <c r="H375" s="97"/>
      <c r="I375" s="47" t="s">
        <v>446</v>
      </c>
      <c r="J375" s="97" t="s">
        <v>13</v>
      </c>
      <c r="K375" s="97"/>
      <c r="L375" s="45" t="s">
        <v>25</v>
      </c>
      <c r="M375" s="45">
        <v>4</v>
      </c>
      <c r="N375" s="96" t="s">
        <v>15</v>
      </c>
      <c r="O375" s="96"/>
      <c r="P375" s="96"/>
      <c r="Q375" s="45" t="s">
        <v>14</v>
      </c>
      <c r="R375" s="19">
        <v>0</v>
      </c>
    </row>
    <row r="376" spans="2:18" s="16" customFormat="1" ht="30" customHeight="1">
      <c r="B376" s="5"/>
      <c r="C376" s="98">
        <v>2019</v>
      </c>
      <c r="D376" s="98"/>
      <c r="E376" s="53" t="s">
        <v>847</v>
      </c>
      <c r="F376" s="99" t="s">
        <v>846</v>
      </c>
      <c r="G376" s="99"/>
      <c r="H376" s="99"/>
      <c r="I376" s="53" t="s">
        <v>446</v>
      </c>
      <c r="J376" s="99" t="s">
        <v>13</v>
      </c>
      <c r="K376" s="99"/>
      <c r="L376" s="51" t="s">
        <v>14</v>
      </c>
      <c r="M376" s="51">
        <v>2</v>
      </c>
      <c r="N376" s="98" t="s">
        <v>15</v>
      </c>
      <c r="O376" s="98"/>
      <c r="P376" s="98"/>
      <c r="Q376" s="51" t="s">
        <v>14</v>
      </c>
      <c r="R376" s="15">
        <v>0</v>
      </c>
    </row>
    <row r="377" spans="2:18" s="18" customFormat="1" ht="30" customHeight="1">
      <c r="B377" s="4"/>
      <c r="C377" s="94">
        <v>2019</v>
      </c>
      <c r="D377" s="94"/>
      <c r="E377" s="1" t="s">
        <v>845</v>
      </c>
      <c r="F377" s="95" t="s">
        <v>844</v>
      </c>
      <c r="G377" s="95"/>
      <c r="H377" s="95"/>
      <c r="I377" s="1" t="s">
        <v>446</v>
      </c>
      <c r="J377" s="95" t="s">
        <v>13</v>
      </c>
      <c r="K377" s="95"/>
      <c r="L377" s="48" t="s">
        <v>14</v>
      </c>
      <c r="M377" s="48">
        <v>3</v>
      </c>
      <c r="N377" s="94" t="s">
        <v>15</v>
      </c>
      <c r="O377" s="94"/>
      <c r="P377" s="94"/>
      <c r="Q377" s="48" t="s">
        <v>14</v>
      </c>
      <c r="R377" s="17">
        <v>0</v>
      </c>
    </row>
    <row r="378" spans="2:18" ht="30" customHeight="1">
      <c r="B378" s="3"/>
      <c r="C378" s="96">
        <v>2019</v>
      </c>
      <c r="D378" s="96"/>
      <c r="E378" s="47" t="s">
        <v>843</v>
      </c>
      <c r="F378" s="97" t="s">
        <v>842</v>
      </c>
      <c r="G378" s="97"/>
      <c r="H378" s="97"/>
      <c r="I378" s="47" t="s">
        <v>446</v>
      </c>
      <c r="J378" s="97" t="s">
        <v>13</v>
      </c>
      <c r="K378" s="97"/>
      <c r="L378" s="45" t="s">
        <v>25</v>
      </c>
      <c r="M378" s="45">
        <v>4</v>
      </c>
      <c r="N378" s="96" t="s">
        <v>15</v>
      </c>
      <c r="O378" s="96"/>
      <c r="P378" s="96"/>
      <c r="Q378" s="45" t="s">
        <v>14</v>
      </c>
      <c r="R378" s="19">
        <v>0</v>
      </c>
    </row>
    <row r="379" spans="2:18" s="18" customFormat="1" ht="30" customHeight="1">
      <c r="B379" s="4"/>
      <c r="C379" s="94">
        <v>2019</v>
      </c>
      <c r="D379" s="94"/>
      <c r="E379" s="1" t="s">
        <v>841</v>
      </c>
      <c r="F379" s="95" t="s">
        <v>840</v>
      </c>
      <c r="G379" s="95"/>
      <c r="H379" s="95"/>
      <c r="I379" s="1" t="s">
        <v>446</v>
      </c>
      <c r="J379" s="95" t="s">
        <v>13</v>
      </c>
      <c r="K379" s="95"/>
      <c r="L379" s="48" t="s">
        <v>14</v>
      </c>
      <c r="M379" s="48">
        <v>3</v>
      </c>
      <c r="N379" s="94" t="s">
        <v>15</v>
      </c>
      <c r="O379" s="94"/>
      <c r="P379" s="94"/>
      <c r="Q379" s="48" t="s">
        <v>14</v>
      </c>
      <c r="R379" s="17">
        <v>0</v>
      </c>
    </row>
    <row r="380" spans="2:18" ht="30" customHeight="1">
      <c r="B380" s="3"/>
      <c r="C380" s="96">
        <v>2019</v>
      </c>
      <c r="D380" s="96"/>
      <c r="E380" s="47" t="s">
        <v>839</v>
      </c>
      <c r="F380" s="97" t="s">
        <v>838</v>
      </c>
      <c r="G380" s="97"/>
      <c r="H380" s="97"/>
      <c r="I380" s="47" t="s">
        <v>446</v>
      </c>
      <c r="J380" s="97" t="s">
        <v>13</v>
      </c>
      <c r="K380" s="97"/>
      <c r="L380" s="45" t="s">
        <v>25</v>
      </c>
      <c r="M380" s="45">
        <v>4</v>
      </c>
      <c r="N380" s="96" t="s">
        <v>15</v>
      </c>
      <c r="O380" s="96"/>
      <c r="P380" s="96"/>
      <c r="Q380" s="45" t="s">
        <v>14</v>
      </c>
      <c r="R380" s="19">
        <v>0</v>
      </c>
    </row>
    <row r="381" spans="2:18" s="18" customFormat="1" ht="30" customHeight="1">
      <c r="B381" s="4"/>
      <c r="C381" s="94">
        <v>2019</v>
      </c>
      <c r="D381" s="94"/>
      <c r="E381" s="1" t="s">
        <v>837</v>
      </c>
      <c r="F381" s="95" t="s">
        <v>836</v>
      </c>
      <c r="G381" s="95"/>
      <c r="H381" s="95"/>
      <c r="I381" s="1" t="s">
        <v>446</v>
      </c>
      <c r="J381" s="95" t="s">
        <v>13</v>
      </c>
      <c r="K381" s="95"/>
      <c r="L381" s="48" t="s">
        <v>14</v>
      </c>
      <c r="M381" s="48">
        <v>3</v>
      </c>
      <c r="N381" s="94" t="s">
        <v>15</v>
      </c>
      <c r="O381" s="94"/>
      <c r="P381" s="94"/>
      <c r="Q381" s="48" t="s">
        <v>14</v>
      </c>
      <c r="R381" s="17">
        <v>0</v>
      </c>
    </row>
    <row r="382" spans="2:18" ht="30" customHeight="1">
      <c r="B382" s="3"/>
      <c r="C382" s="96">
        <v>2019</v>
      </c>
      <c r="D382" s="96"/>
      <c r="E382" s="47" t="s">
        <v>835</v>
      </c>
      <c r="F382" s="97" t="s">
        <v>834</v>
      </c>
      <c r="G382" s="97"/>
      <c r="H382" s="97"/>
      <c r="I382" s="47" t="s">
        <v>446</v>
      </c>
      <c r="J382" s="97" t="s">
        <v>13</v>
      </c>
      <c r="K382" s="97"/>
      <c r="L382" s="45" t="s">
        <v>25</v>
      </c>
      <c r="M382" s="45">
        <v>4</v>
      </c>
      <c r="N382" s="96" t="s">
        <v>15</v>
      </c>
      <c r="O382" s="96"/>
      <c r="P382" s="96"/>
      <c r="Q382" s="45" t="s">
        <v>14</v>
      </c>
      <c r="R382" s="19">
        <v>0</v>
      </c>
    </row>
    <row r="383" spans="2:18" s="18" customFormat="1" ht="30" customHeight="1">
      <c r="B383" s="4"/>
      <c r="C383" s="94">
        <v>2019</v>
      </c>
      <c r="D383" s="94"/>
      <c r="E383" s="1" t="s">
        <v>833</v>
      </c>
      <c r="F383" s="95" t="s">
        <v>832</v>
      </c>
      <c r="G383" s="95"/>
      <c r="H383" s="95"/>
      <c r="I383" s="1" t="s">
        <v>446</v>
      </c>
      <c r="J383" s="95" t="s">
        <v>13</v>
      </c>
      <c r="K383" s="95"/>
      <c r="L383" s="48" t="s">
        <v>14</v>
      </c>
      <c r="M383" s="48">
        <v>3</v>
      </c>
      <c r="N383" s="94" t="s">
        <v>15</v>
      </c>
      <c r="O383" s="94"/>
      <c r="P383" s="94"/>
      <c r="Q383" s="48" t="s">
        <v>14</v>
      </c>
      <c r="R383" s="17">
        <v>0</v>
      </c>
    </row>
    <row r="384" spans="2:18" ht="30" customHeight="1">
      <c r="B384" s="3"/>
      <c r="C384" s="96">
        <v>2019</v>
      </c>
      <c r="D384" s="96"/>
      <c r="E384" s="47" t="s">
        <v>831</v>
      </c>
      <c r="F384" s="97" t="s">
        <v>830</v>
      </c>
      <c r="G384" s="97"/>
      <c r="H384" s="97"/>
      <c r="I384" s="47" t="s">
        <v>446</v>
      </c>
      <c r="J384" s="97" t="s">
        <v>13</v>
      </c>
      <c r="K384" s="97"/>
      <c r="L384" s="45" t="s">
        <v>25</v>
      </c>
      <c r="M384" s="45">
        <v>4</v>
      </c>
      <c r="N384" s="96" t="s">
        <v>15</v>
      </c>
      <c r="O384" s="96"/>
      <c r="P384" s="96"/>
      <c r="Q384" s="45" t="s">
        <v>14</v>
      </c>
      <c r="R384" s="19">
        <v>0</v>
      </c>
    </row>
    <row r="385" spans="2:18" s="18" customFormat="1" ht="30" customHeight="1">
      <c r="B385" s="4"/>
      <c r="C385" s="94">
        <v>2019</v>
      </c>
      <c r="D385" s="94"/>
      <c r="E385" s="1" t="s">
        <v>829</v>
      </c>
      <c r="F385" s="95" t="s">
        <v>828</v>
      </c>
      <c r="G385" s="95"/>
      <c r="H385" s="95"/>
      <c r="I385" s="1" t="s">
        <v>446</v>
      </c>
      <c r="J385" s="95" t="s">
        <v>13</v>
      </c>
      <c r="K385" s="95"/>
      <c r="L385" s="48" t="s">
        <v>14</v>
      </c>
      <c r="M385" s="48">
        <v>3</v>
      </c>
      <c r="N385" s="94" t="s">
        <v>15</v>
      </c>
      <c r="O385" s="94"/>
      <c r="P385" s="94"/>
      <c r="Q385" s="48" t="s">
        <v>14</v>
      </c>
      <c r="R385" s="17">
        <v>0</v>
      </c>
    </row>
    <row r="386" spans="2:18" ht="30" customHeight="1">
      <c r="B386" s="3"/>
      <c r="C386" s="96">
        <v>2019</v>
      </c>
      <c r="D386" s="96"/>
      <c r="E386" s="47" t="s">
        <v>827</v>
      </c>
      <c r="F386" s="97" t="s">
        <v>826</v>
      </c>
      <c r="G386" s="97"/>
      <c r="H386" s="97"/>
      <c r="I386" s="47" t="s">
        <v>446</v>
      </c>
      <c r="J386" s="97" t="s">
        <v>13</v>
      </c>
      <c r="K386" s="97"/>
      <c r="L386" s="45" t="s">
        <v>25</v>
      </c>
      <c r="M386" s="45">
        <v>4</v>
      </c>
      <c r="N386" s="96" t="s">
        <v>15</v>
      </c>
      <c r="O386" s="96"/>
      <c r="P386" s="96"/>
      <c r="Q386" s="45" t="s">
        <v>14</v>
      </c>
      <c r="R386" s="19">
        <v>0</v>
      </c>
    </row>
    <row r="387" spans="2:18" s="16" customFormat="1" ht="30" customHeight="1">
      <c r="B387" s="5"/>
      <c r="C387" s="98">
        <v>2019</v>
      </c>
      <c r="D387" s="98"/>
      <c r="E387" s="53" t="s">
        <v>825</v>
      </c>
      <c r="F387" s="99" t="s">
        <v>824</v>
      </c>
      <c r="G387" s="99"/>
      <c r="H387" s="99"/>
      <c r="I387" s="53" t="s">
        <v>446</v>
      </c>
      <c r="J387" s="99" t="s">
        <v>13</v>
      </c>
      <c r="K387" s="99"/>
      <c r="L387" s="51" t="s">
        <v>14</v>
      </c>
      <c r="M387" s="51">
        <v>2</v>
      </c>
      <c r="N387" s="98" t="s">
        <v>15</v>
      </c>
      <c r="O387" s="98"/>
      <c r="P387" s="98"/>
      <c r="Q387" s="51" t="s">
        <v>14</v>
      </c>
      <c r="R387" s="15">
        <f>R388+R419+R430+R441+R473+R482+R495</f>
        <v>7751426.5299999984</v>
      </c>
    </row>
    <row r="388" spans="2:18" s="18" customFormat="1" ht="30" customHeight="1">
      <c r="B388" s="4"/>
      <c r="C388" s="94">
        <v>2019</v>
      </c>
      <c r="D388" s="94"/>
      <c r="E388" s="1" t="s">
        <v>823</v>
      </c>
      <c r="F388" s="95" t="s">
        <v>822</v>
      </c>
      <c r="G388" s="95"/>
      <c r="H388" s="95"/>
      <c r="I388" s="1" t="s">
        <v>446</v>
      </c>
      <c r="J388" s="95" t="s">
        <v>13</v>
      </c>
      <c r="K388" s="95"/>
      <c r="L388" s="48" t="s">
        <v>14</v>
      </c>
      <c r="M388" s="48">
        <v>3</v>
      </c>
      <c r="N388" s="94" t="s">
        <v>15</v>
      </c>
      <c r="O388" s="94"/>
      <c r="P388" s="94"/>
      <c r="Q388" s="48" t="s">
        <v>14</v>
      </c>
      <c r="R388" s="17">
        <f>R401</f>
        <v>17000</v>
      </c>
    </row>
    <row r="389" spans="2:18" ht="30" customHeight="1">
      <c r="B389" s="3"/>
      <c r="C389" s="96">
        <v>2019</v>
      </c>
      <c r="D389" s="96"/>
      <c r="E389" s="47" t="s">
        <v>821</v>
      </c>
      <c r="F389" s="97" t="s">
        <v>820</v>
      </c>
      <c r="G389" s="97"/>
      <c r="H389" s="97"/>
      <c r="I389" s="47" t="s">
        <v>446</v>
      </c>
      <c r="J389" s="97" t="s">
        <v>13</v>
      </c>
      <c r="K389" s="97"/>
      <c r="L389" s="45" t="s">
        <v>25</v>
      </c>
      <c r="M389" s="45">
        <v>4</v>
      </c>
      <c r="N389" s="96" t="s">
        <v>15</v>
      </c>
      <c r="O389" s="96"/>
      <c r="P389" s="96"/>
      <c r="Q389" s="45" t="s">
        <v>14</v>
      </c>
      <c r="R389" s="19">
        <v>0</v>
      </c>
    </row>
    <row r="390" spans="2:18" ht="30" customHeight="1">
      <c r="B390" s="3"/>
      <c r="C390" s="96">
        <v>2019</v>
      </c>
      <c r="D390" s="96"/>
      <c r="E390" s="47" t="s">
        <v>819</v>
      </c>
      <c r="F390" s="97" t="s">
        <v>818</v>
      </c>
      <c r="G390" s="97"/>
      <c r="H390" s="97"/>
      <c r="I390" s="47" t="s">
        <v>446</v>
      </c>
      <c r="J390" s="97" t="s">
        <v>13</v>
      </c>
      <c r="K390" s="97"/>
      <c r="L390" s="45" t="s">
        <v>25</v>
      </c>
      <c r="M390" s="45">
        <v>4</v>
      </c>
      <c r="N390" s="96" t="s">
        <v>15</v>
      </c>
      <c r="O390" s="96"/>
      <c r="P390" s="96"/>
      <c r="Q390" s="45" t="s">
        <v>14</v>
      </c>
      <c r="R390" s="19">
        <v>0</v>
      </c>
    </row>
    <row r="391" spans="2:18" ht="30" customHeight="1">
      <c r="B391" s="3"/>
      <c r="C391" s="96">
        <v>2019</v>
      </c>
      <c r="D391" s="96"/>
      <c r="E391" s="47" t="s">
        <v>817</v>
      </c>
      <c r="F391" s="97" t="s">
        <v>816</v>
      </c>
      <c r="G391" s="97"/>
      <c r="H391" s="97"/>
      <c r="I391" s="47" t="s">
        <v>446</v>
      </c>
      <c r="J391" s="97" t="s">
        <v>13</v>
      </c>
      <c r="K391" s="97"/>
      <c r="L391" s="45" t="s">
        <v>25</v>
      </c>
      <c r="M391" s="45">
        <v>4</v>
      </c>
      <c r="N391" s="96" t="s">
        <v>15</v>
      </c>
      <c r="O391" s="96"/>
      <c r="P391" s="96"/>
      <c r="Q391" s="45" t="s">
        <v>14</v>
      </c>
      <c r="R391" s="19">
        <v>0</v>
      </c>
    </row>
    <row r="392" spans="2:18" ht="30" customHeight="1">
      <c r="B392" s="3"/>
      <c r="C392" s="96">
        <v>2019</v>
      </c>
      <c r="D392" s="96"/>
      <c r="E392" s="47" t="s">
        <v>815</v>
      </c>
      <c r="F392" s="97" t="s">
        <v>814</v>
      </c>
      <c r="G392" s="97"/>
      <c r="H392" s="97"/>
      <c r="I392" s="47" t="s">
        <v>446</v>
      </c>
      <c r="J392" s="97" t="s">
        <v>13</v>
      </c>
      <c r="K392" s="97"/>
      <c r="L392" s="45" t="s">
        <v>25</v>
      </c>
      <c r="M392" s="45">
        <v>4</v>
      </c>
      <c r="N392" s="96" t="s">
        <v>15</v>
      </c>
      <c r="O392" s="96"/>
      <c r="P392" s="96"/>
      <c r="Q392" s="45" t="s">
        <v>14</v>
      </c>
      <c r="R392" s="19">
        <v>0</v>
      </c>
    </row>
    <row r="393" spans="2:18" ht="30" customHeight="1">
      <c r="B393" s="3"/>
      <c r="C393" s="96">
        <v>2019</v>
      </c>
      <c r="D393" s="96"/>
      <c r="E393" s="47" t="s">
        <v>813</v>
      </c>
      <c r="F393" s="97" t="s">
        <v>812</v>
      </c>
      <c r="G393" s="97"/>
      <c r="H393" s="97"/>
      <c r="I393" s="47" t="s">
        <v>446</v>
      </c>
      <c r="J393" s="97" t="s">
        <v>13</v>
      </c>
      <c r="K393" s="97"/>
      <c r="L393" s="45" t="s">
        <v>25</v>
      </c>
      <c r="M393" s="45">
        <v>4</v>
      </c>
      <c r="N393" s="96" t="s">
        <v>15</v>
      </c>
      <c r="O393" s="96"/>
      <c r="P393" s="96"/>
      <c r="Q393" s="45" t="s">
        <v>14</v>
      </c>
      <c r="R393" s="19">
        <v>0</v>
      </c>
    </row>
    <row r="394" spans="2:18" ht="30" customHeight="1">
      <c r="B394" s="3"/>
      <c r="C394" s="96">
        <v>2019</v>
      </c>
      <c r="D394" s="96"/>
      <c r="E394" s="47" t="s">
        <v>811</v>
      </c>
      <c r="F394" s="97" t="s">
        <v>810</v>
      </c>
      <c r="G394" s="97"/>
      <c r="H394" s="97"/>
      <c r="I394" s="47" t="s">
        <v>446</v>
      </c>
      <c r="J394" s="97" t="s">
        <v>13</v>
      </c>
      <c r="K394" s="97"/>
      <c r="L394" s="45" t="s">
        <v>25</v>
      </c>
      <c r="M394" s="45">
        <v>4</v>
      </c>
      <c r="N394" s="96" t="s">
        <v>15</v>
      </c>
      <c r="O394" s="96"/>
      <c r="P394" s="96"/>
      <c r="Q394" s="45" t="s">
        <v>14</v>
      </c>
      <c r="R394" s="19">
        <v>0</v>
      </c>
    </row>
    <row r="395" spans="2:18" ht="30" customHeight="1">
      <c r="B395" s="3"/>
      <c r="C395" s="96">
        <v>2019</v>
      </c>
      <c r="D395" s="96"/>
      <c r="E395" s="47" t="s">
        <v>809</v>
      </c>
      <c r="F395" s="97" t="s">
        <v>808</v>
      </c>
      <c r="G395" s="97"/>
      <c r="H395" s="97"/>
      <c r="I395" s="47" t="s">
        <v>446</v>
      </c>
      <c r="J395" s="97" t="s">
        <v>13</v>
      </c>
      <c r="K395" s="97"/>
      <c r="L395" s="45" t="s">
        <v>25</v>
      </c>
      <c r="M395" s="45">
        <v>4</v>
      </c>
      <c r="N395" s="96" t="s">
        <v>15</v>
      </c>
      <c r="O395" s="96"/>
      <c r="P395" s="96"/>
      <c r="Q395" s="45" t="s">
        <v>14</v>
      </c>
      <c r="R395" s="19">
        <v>0</v>
      </c>
    </row>
    <row r="396" spans="2:18" ht="30" customHeight="1">
      <c r="B396" s="3"/>
      <c r="C396" s="96">
        <v>2019</v>
      </c>
      <c r="D396" s="96"/>
      <c r="E396" s="47" t="s">
        <v>807</v>
      </c>
      <c r="F396" s="97" t="s">
        <v>806</v>
      </c>
      <c r="G396" s="97"/>
      <c r="H396" s="97"/>
      <c r="I396" s="47" t="s">
        <v>446</v>
      </c>
      <c r="J396" s="97" t="s">
        <v>13</v>
      </c>
      <c r="K396" s="97"/>
      <c r="L396" s="45" t="s">
        <v>25</v>
      </c>
      <c r="M396" s="45">
        <v>4</v>
      </c>
      <c r="N396" s="96" t="s">
        <v>15</v>
      </c>
      <c r="O396" s="96"/>
      <c r="P396" s="96"/>
      <c r="Q396" s="45" t="s">
        <v>14</v>
      </c>
      <c r="R396" s="19">
        <v>0</v>
      </c>
    </row>
    <row r="397" spans="2:18" ht="30" customHeight="1">
      <c r="B397" s="3"/>
      <c r="C397" s="96">
        <v>2019</v>
      </c>
      <c r="D397" s="96"/>
      <c r="E397" s="47" t="s">
        <v>805</v>
      </c>
      <c r="F397" s="97" t="s">
        <v>804</v>
      </c>
      <c r="G397" s="97"/>
      <c r="H397" s="97"/>
      <c r="I397" s="47" t="s">
        <v>446</v>
      </c>
      <c r="J397" s="97" t="s">
        <v>13</v>
      </c>
      <c r="K397" s="97"/>
      <c r="L397" s="45" t="s">
        <v>25</v>
      </c>
      <c r="M397" s="45">
        <v>4</v>
      </c>
      <c r="N397" s="96" t="s">
        <v>15</v>
      </c>
      <c r="O397" s="96"/>
      <c r="P397" s="96"/>
      <c r="Q397" s="45" t="s">
        <v>14</v>
      </c>
      <c r="R397" s="19">
        <v>0</v>
      </c>
    </row>
    <row r="398" spans="2:18" ht="30" customHeight="1">
      <c r="B398" s="3"/>
      <c r="C398" s="96">
        <v>2019</v>
      </c>
      <c r="D398" s="96"/>
      <c r="E398" s="47" t="s">
        <v>803</v>
      </c>
      <c r="F398" s="97" t="s">
        <v>802</v>
      </c>
      <c r="G398" s="97"/>
      <c r="H398" s="97"/>
      <c r="I398" s="47" t="s">
        <v>446</v>
      </c>
      <c r="J398" s="97" t="s">
        <v>13</v>
      </c>
      <c r="K398" s="97"/>
      <c r="L398" s="45" t="s">
        <v>25</v>
      </c>
      <c r="M398" s="45">
        <v>4</v>
      </c>
      <c r="N398" s="96" t="s">
        <v>15</v>
      </c>
      <c r="O398" s="96"/>
      <c r="P398" s="96"/>
      <c r="Q398" s="45" t="s">
        <v>14</v>
      </c>
      <c r="R398" s="19">
        <v>0</v>
      </c>
    </row>
    <row r="399" spans="2:18" ht="30" customHeight="1">
      <c r="B399" s="3"/>
      <c r="C399" s="96">
        <v>2019</v>
      </c>
      <c r="D399" s="96"/>
      <c r="E399" s="47" t="s">
        <v>801</v>
      </c>
      <c r="F399" s="97" t="s">
        <v>800</v>
      </c>
      <c r="G399" s="97"/>
      <c r="H399" s="97"/>
      <c r="I399" s="47" t="s">
        <v>446</v>
      </c>
      <c r="J399" s="97" t="s">
        <v>13</v>
      </c>
      <c r="K399" s="97"/>
      <c r="L399" s="45" t="s">
        <v>25</v>
      </c>
      <c r="M399" s="45">
        <v>4</v>
      </c>
      <c r="N399" s="96" t="s">
        <v>15</v>
      </c>
      <c r="O399" s="96"/>
      <c r="P399" s="96"/>
      <c r="Q399" s="45" t="s">
        <v>14</v>
      </c>
      <c r="R399" s="19">
        <v>0</v>
      </c>
    </row>
    <row r="400" spans="2:18" ht="30" customHeight="1">
      <c r="B400" s="3"/>
      <c r="C400" s="96">
        <v>2019</v>
      </c>
      <c r="D400" s="96"/>
      <c r="E400" s="47" t="s">
        <v>799</v>
      </c>
      <c r="F400" s="97" t="s">
        <v>798</v>
      </c>
      <c r="G400" s="97"/>
      <c r="H400" s="97"/>
      <c r="I400" s="47" t="s">
        <v>446</v>
      </c>
      <c r="J400" s="97" t="s">
        <v>13</v>
      </c>
      <c r="K400" s="97"/>
      <c r="L400" s="45" t="s">
        <v>25</v>
      </c>
      <c r="M400" s="45">
        <v>4</v>
      </c>
      <c r="N400" s="96" t="s">
        <v>15</v>
      </c>
      <c r="O400" s="96"/>
      <c r="P400" s="96"/>
      <c r="Q400" s="45" t="s">
        <v>14</v>
      </c>
      <c r="R400" s="19">
        <v>0</v>
      </c>
    </row>
    <row r="401" spans="2:18" ht="30" customHeight="1">
      <c r="B401" s="3"/>
      <c r="C401" s="71"/>
      <c r="D401" s="71"/>
      <c r="E401" s="72" t="s">
        <v>1582</v>
      </c>
      <c r="F401" s="97" t="s">
        <v>1583</v>
      </c>
      <c r="G401" s="97"/>
      <c r="H401" s="97"/>
      <c r="I401" s="72" t="s">
        <v>446</v>
      </c>
      <c r="J401" s="97" t="s">
        <v>13</v>
      </c>
      <c r="K401" s="97"/>
      <c r="L401" s="71" t="s">
        <v>25</v>
      </c>
      <c r="M401" s="71">
        <v>4</v>
      </c>
      <c r="N401" s="71"/>
      <c r="O401" s="71"/>
      <c r="P401" s="71"/>
      <c r="Q401" s="71"/>
      <c r="R401" s="19">
        <f>17000</f>
        <v>17000</v>
      </c>
    </row>
    <row r="402" spans="2:18" s="18" customFormat="1" ht="30" customHeight="1">
      <c r="B402" s="4"/>
      <c r="C402" s="94">
        <v>2019</v>
      </c>
      <c r="D402" s="94"/>
      <c r="E402" s="1" t="s">
        <v>797</v>
      </c>
      <c r="F402" s="95" t="s">
        <v>796</v>
      </c>
      <c r="G402" s="95"/>
      <c r="H402" s="95"/>
      <c r="I402" s="1" t="s">
        <v>446</v>
      </c>
      <c r="J402" s="95" t="s">
        <v>13</v>
      </c>
      <c r="K402" s="95"/>
      <c r="L402" s="48" t="s">
        <v>14</v>
      </c>
      <c r="M402" s="48">
        <v>3</v>
      </c>
      <c r="N402" s="94" t="s">
        <v>15</v>
      </c>
      <c r="O402" s="94"/>
      <c r="P402" s="94"/>
      <c r="Q402" s="48" t="s">
        <v>14</v>
      </c>
      <c r="R402" s="17">
        <v>0</v>
      </c>
    </row>
    <row r="403" spans="2:18" ht="30" customHeight="1">
      <c r="B403" s="3"/>
      <c r="C403" s="96">
        <v>2019</v>
      </c>
      <c r="D403" s="96"/>
      <c r="E403" s="47" t="s">
        <v>795</v>
      </c>
      <c r="F403" s="97" t="s">
        <v>794</v>
      </c>
      <c r="G403" s="97"/>
      <c r="H403" s="97"/>
      <c r="I403" s="47" t="s">
        <v>446</v>
      </c>
      <c r="J403" s="97" t="s">
        <v>13</v>
      </c>
      <c r="K403" s="97"/>
      <c r="L403" s="45" t="s">
        <v>25</v>
      </c>
      <c r="M403" s="45">
        <v>4</v>
      </c>
      <c r="N403" s="96" t="s">
        <v>15</v>
      </c>
      <c r="O403" s="96"/>
      <c r="P403" s="96"/>
      <c r="Q403" s="45" t="s">
        <v>14</v>
      </c>
      <c r="R403" s="19">
        <v>0</v>
      </c>
    </row>
    <row r="404" spans="2:18" ht="30" customHeight="1">
      <c r="B404" s="3"/>
      <c r="C404" s="96">
        <v>2019</v>
      </c>
      <c r="D404" s="96"/>
      <c r="E404" s="47" t="s">
        <v>793</v>
      </c>
      <c r="F404" s="97" t="s">
        <v>792</v>
      </c>
      <c r="G404" s="97"/>
      <c r="H404" s="97"/>
      <c r="I404" s="47" t="s">
        <v>446</v>
      </c>
      <c r="J404" s="97" t="s">
        <v>13</v>
      </c>
      <c r="K404" s="97"/>
      <c r="L404" s="45" t="s">
        <v>25</v>
      </c>
      <c r="M404" s="45">
        <v>4</v>
      </c>
      <c r="N404" s="96" t="s">
        <v>15</v>
      </c>
      <c r="O404" s="96"/>
      <c r="P404" s="96"/>
      <c r="Q404" s="45" t="s">
        <v>14</v>
      </c>
      <c r="R404" s="19">
        <v>0</v>
      </c>
    </row>
    <row r="405" spans="2:18" ht="30" customHeight="1">
      <c r="B405" s="3"/>
      <c r="C405" s="96">
        <v>2019</v>
      </c>
      <c r="D405" s="96"/>
      <c r="E405" s="47" t="s">
        <v>791</v>
      </c>
      <c r="F405" s="97" t="s">
        <v>790</v>
      </c>
      <c r="G405" s="97"/>
      <c r="H405" s="97"/>
      <c r="I405" s="47" t="s">
        <v>446</v>
      </c>
      <c r="J405" s="97" t="s">
        <v>13</v>
      </c>
      <c r="K405" s="97"/>
      <c r="L405" s="45" t="s">
        <v>25</v>
      </c>
      <c r="M405" s="45">
        <v>4</v>
      </c>
      <c r="N405" s="96" t="s">
        <v>15</v>
      </c>
      <c r="O405" s="96"/>
      <c r="P405" s="96"/>
      <c r="Q405" s="45" t="s">
        <v>14</v>
      </c>
      <c r="R405" s="19">
        <v>0</v>
      </c>
    </row>
    <row r="406" spans="2:18" ht="30" customHeight="1">
      <c r="B406" s="3"/>
      <c r="C406" s="96">
        <v>2019</v>
      </c>
      <c r="D406" s="96"/>
      <c r="E406" s="47" t="s">
        <v>789</v>
      </c>
      <c r="F406" s="97" t="s">
        <v>788</v>
      </c>
      <c r="G406" s="97"/>
      <c r="H406" s="97"/>
      <c r="I406" s="47" t="s">
        <v>446</v>
      </c>
      <c r="J406" s="97" t="s">
        <v>13</v>
      </c>
      <c r="K406" s="97"/>
      <c r="L406" s="45" t="s">
        <v>25</v>
      </c>
      <c r="M406" s="45">
        <v>4</v>
      </c>
      <c r="N406" s="96" t="s">
        <v>15</v>
      </c>
      <c r="O406" s="96"/>
      <c r="P406" s="96"/>
      <c r="Q406" s="45" t="s">
        <v>14</v>
      </c>
      <c r="R406" s="19">
        <v>0</v>
      </c>
    </row>
    <row r="407" spans="2:18" ht="30" customHeight="1">
      <c r="B407" s="3"/>
      <c r="C407" s="96">
        <v>2019</v>
      </c>
      <c r="D407" s="96"/>
      <c r="E407" s="47" t="s">
        <v>787</v>
      </c>
      <c r="F407" s="97" t="s">
        <v>786</v>
      </c>
      <c r="G407" s="97"/>
      <c r="H407" s="97"/>
      <c r="I407" s="47" t="s">
        <v>446</v>
      </c>
      <c r="J407" s="97" t="s">
        <v>13</v>
      </c>
      <c r="K407" s="97"/>
      <c r="L407" s="45" t="s">
        <v>25</v>
      </c>
      <c r="M407" s="45">
        <v>4</v>
      </c>
      <c r="N407" s="96" t="s">
        <v>15</v>
      </c>
      <c r="O407" s="96"/>
      <c r="P407" s="96"/>
      <c r="Q407" s="45" t="s">
        <v>14</v>
      </c>
      <c r="R407" s="19">
        <v>0</v>
      </c>
    </row>
    <row r="408" spans="2:18" ht="30" customHeight="1">
      <c r="B408" s="3"/>
      <c r="C408" s="96">
        <v>2019</v>
      </c>
      <c r="D408" s="96"/>
      <c r="E408" s="47" t="s">
        <v>785</v>
      </c>
      <c r="F408" s="97" t="s">
        <v>784</v>
      </c>
      <c r="G408" s="97"/>
      <c r="H408" s="97"/>
      <c r="I408" s="47" t="s">
        <v>446</v>
      </c>
      <c r="J408" s="97" t="s">
        <v>13</v>
      </c>
      <c r="K408" s="97"/>
      <c r="L408" s="45" t="s">
        <v>25</v>
      </c>
      <c r="M408" s="45">
        <v>4</v>
      </c>
      <c r="N408" s="96" t="s">
        <v>15</v>
      </c>
      <c r="O408" s="96"/>
      <c r="P408" s="96"/>
      <c r="Q408" s="45" t="s">
        <v>14</v>
      </c>
      <c r="R408" s="19">
        <v>0</v>
      </c>
    </row>
    <row r="409" spans="2:18" ht="30" customHeight="1">
      <c r="B409" s="3"/>
      <c r="C409" s="96">
        <v>2019</v>
      </c>
      <c r="D409" s="96"/>
      <c r="E409" s="47" t="s">
        <v>783</v>
      </c>
      <c r="F409" s="97" t="s">
        <v>782</v>
      </c>
      <c r="G409" s="97"/>
      <c r="H409" s="97"/>
      <c r="I409" s="47" t="s">
        <v>446</v>
      </c>
      <c r="J409" s="97" t="s">
        <v>13</v>
      </c>
      <c r="K409" s="97"/>
      <c r="L409" s="45" t="s">
        <v>25</v>
      </c>
      <c r="M409" s="45">
        <v>4</v>
      </c>
      <c r="N409" s="96" t="s">
        <v>15</v>
      </c>
      <c r="O409" s="96"/>
      <c r="P409" s="96"/>
      <c r="Q409" s="45" t="s">
        <v>14</v>
      </c>
      <c r="R409" s="19">
        <v>0</v>
      </c>
    </row>
    <row r="410" spans="2:18" ht="30" customHeight="1">
      <c r="B410" s="3"/>
      <c r="C410" s="96">
        <v>2019</v>
      </c>
      <c r="D410" s="96"/>
      <c r="E410" s="47" t="s">
        <v>781</v>
      </c>
      <c r="F410" s="97" t="s">
        <v>780</v>
      </c>
      <c r="G410" s="97"/>
      <c r="H410" s="97"/>
      <c r="I410" s="47" t="s">
        <v>446</v>
      </c>
      <c r="J410" s="97" t="s">
        <v>13</v>
      </c>
      <c r="K410" s="97"/>
      <c r="L410" s="45" t="s">
        <v>25</v>
      </c>
      <c r="M410" s="45">
        <v>4</v>
      </c>
      <c r="N410" s="96" t="s">
        <v>15</v>
      </c>
      <c r="O410" s="96"/>
      <c r="P410" s="96"/>
      <c r="Q410" s="45" t="s">
        <v>14</v>
      </c>
      <c r="R410" s="19">
        <v>0</v>
      </c>
    </row>
    <row r="411" spans="2:18" ht="30" customHeight="1">
      <c r="B411" s="3"/>
      <c r="C411" s="96">
        <v>2019</v>
      </c>
      <c r="D411" s="96"/>
      <c r="E411" s="47" t="s">
        <v>779</v>
      </c>
      <c r="F411" s="97" t="s">
        <v>778</v>
      </c>
      <c r="G411" s="97"/>
      <c r="H411" s="97"/>
      <c r="I411" s="47" t="s">
        <v>446</v>
      </c>
      <c r="J411" s="97" t="s">
        <v>13</v>
      </c>
      <c r="K411" s="97"/>
      <c r="L411" s="45" t="s">
        <v>25</v>
      </c>
      <c r="M411" s="45">
        <v>4</v>
      </c>
      <c r="N411" s="96" t="s">
        <v>15</v>
      </c>
      <c r="O411" s="96"/>
      <c r="P411" s="96"/>
      <c r="Q411" s="45" t="s">
        <v>14</v>
      </c>
      <c r="R411" s="19">
        <v>0</v>
      </c>
    </row>
    <row r="412" spans="2:18" ht="30" customHeight="1">
      <c r="B412" s="3"/>
      <c r="C412" s="96">
        <v>2019</v>
      </c>
      <c r="D412" s="96"/>
      <c r="E412" s="47" t="s">
        <v>777</v>
      </c>
      <c r="F412" s="97" t="s">
        <v>776</v>
      </c>
      <c r="G412" s="97"/>
      <c r="H412" s="97"/>
      <c r="I412" s="47" t="s">
        <v>446</v>
      </c>
      <c r="J412" s="97" t="s">
        <v>13</v>
      </c>
      <c r="K412" s="97"/>
      <c r="L412" s="45" t="s">
        <v>25</v>
      </c>
      <c r="M412" s="45">
        <v>4</v>
      </c>
      <c r="N412" s="96" t="s">
        <v>15</v>
      </c>
      <c r="O412" s="96"/>
      <c r="P412" s="96"/>
      <c r="Q412" s="45" t="s">
        <v>14</v>
      </c>
      <c r="R412" s="19">
        <v>0</v>
      </c>
    </row>
    <row r="413" spans="2:18" ht="30" customHeight="1">
      <c r="B413" s="3"/>
      <c r="C413" s="96">
        <v>2019</v>
      </c>
      <c r="D413" s="96"/>
      <c r="E413" s="47" t="s">
        <v>775</v>
      </c>
      <c r="F413" s="97" t="s">
        <v>774</v>
      </c>
      <c r="G413" s="97"/>
      <c r="H413" s="97"/>
      <c r="I413" s="47" t="s">
        <v>446</v>
      </c>
      <c r="J413" s="97" t="s">
        <v>13</v>
      </c>
      <c r="K413" s="97"/>
      <c r="L413" s="45" t="s">
        <v>25</v>
      </c>
      <c r="M413" s="45">
        <v>4</v>
      </c>
      <c r="N413" s="96" t="s">
        <v>15</v>
      </c>
      <c r="O413" s="96"/>
      <c r="P413" s="96"/>
      <c r="Q413" s="45" t="s">
        <v>14</v>
      </c>
      <c r="R413" s="19">
        <v>0</v>
      </c>
    </row>
    <row r="414" spans="2:18" ht="30" customHeight="1">
      <c r="B414" s="3"/>
      <c r="C414" s="96">
        <v>2019</v>
      </c>
      <c r="D414" s="96"/>
      <c r="E414" s="47" t="s">
        <v>773</v>
      </c>
      <c r="F414" s="97" t="s">
        <v>772</v>
      </c>
      <c r="G414" s="97"/>
      <c r="H414" s="97"/>
      <c r="I414" s="47" t="s">
        <v>446</v>
      </c>
      <c r="J414" s="97" t="s">
        <v>13</v>
      </c>
      <c r="K414" s="97"/>
      <c r="L414" s="45" t="s">
        <v>25</v>
      </c>
      <c r="M414" s="45">
        <v>4</v>
      </c>
      <c r="N414" s="96" t="s">
        <v>15</v>
      </c>
      <c r="O414" s="96"/>
      <c r="P414" s="96"/>
      <c r="Q414" s="45" t="s">
        <v>14</v>
      </c>
      <c r="R414" s="19">
        <v>0</v>
      </c>
    </row>
    <row r="415" spans="2:18" ht="30" customHeight="1">
      <c r="B415" s="3"/>
      <c r="C415" s="96">
        <v>2019</v>
      </c>
      <c r="D415" s="96"/>
      <c r="E415" s="47" t="s">
        <v>771</v>
      </c>
      <c r="F415" s="97" t="s">
        <v>770</v>
      </c>
      <c r="G415" s="97"/>
      <c r="H415" s="97"/>
      <c r="I415" s="47" t="s">
        <v>446</v>
      </c>
      <c r="J415" s="97" t="s">
        <v>13</v>
      </c>
      <c r="K415" s="97"/>
      <c r="L415" s="45" t="s">
        <v>25</v>
      </c>
      <c r="M415" s="45">
        <v>4</v>
      </c>
      <c r="N415" s="96" t="s">
        <v>15</v>
      </c>
      <c r="O415" s="96"/>
      <c r="P415" s="96"/>
      <c r="Q415" s="45" t="s">
        <v>14</v>
      </c>
      <c r="R415" s="19">
        <v>0</v>
      </c>
    </row>
    <row r="416" spans="2:18" ht="30" customHeight="1">
      <c r="B416" s="3"/>
      <c r="C416" s="96">
        <v>2019</v>
      </c>
      <c r="D416" s="96"/>
      <c r="E416" s="47" t="s">
        <v>769</v>
      </c>
      <c r="F416" s="97" t="s">
        <v>768</v>
      </c>
      <c r="G416" s="97"/>
      <c r="H416" s="97"/>
      <c r="I416" s="47" t="s">
        <v>446</v>
      </c>
      <c r="J416" s="97" t="s">
        <v>13</v>
      </c>
      <c r="K416" s="97"/>
      <c r="L416" s="45" t="s">
        <v>25</v>
      </c>
      <c r="M416" s="45">
        <v>4</v>
      </c>
      <c r="N416" s="96" t="s">
        <v>15</v>
      </c>
      <c r="O416" s="96"/>
      <c r="P416" s="96"/>
      <c r="Q416" s="45" t="s">
        <v>14</v>
      </c>
      <c r="R416" s="19">
        <v>0</v>
      </c>
    </row>
    <row r="417" spans="2:18" ht="30" customHeight="1">
      <c r="B417" s="3"/>
      <c r="C417" s="96">
        <v>2019</v>
      </c>
      <c r="D417" s="96"/>
      <c r="E417" s="47" t="s">
        <v>767</v>
      </c>
      <c r="F417" s="97" t="s">
        <v>766</v>
      </c>
      <c r="G417" s="97"/>
      <c r="H417" s="97"/>
      <c r="I417" s="47" t="s">
        <v>446</v>
      </c>
      <c r="J417" s="97" t="s">
        <v>13</v>
      </c>
      <c r="K417" s="97"/>
      <c r="L417" s="45" t="s">
        <v>25</v>
      </c>
      <c r="M417" s="45">
        <v>4</v>
      </c>
      <c r="N417" s="96" t="s">
        <v>15</v>
      </c>
      <c r="O417" s="96"/>
      <c r="P417" s="96"/>
      <c r="Q417" s="45" t="s">
        <v>14</v>
      </c>
      <c r="R417" s="19">
        <v>0</v>
      </c>
    </row>
    <row r="418" spans="2:18" ht="30" customHeight="1">
      <c r="B418" s="3"/>
      <c r="C418" s="96">
        <v>2019</v>
      </c>
      <c r="D418" s="96"/>
      <c r="E418" s="47" t="s">
        <v>765</v>
      </c>
      <c r="F418" s="97" t="s">
        <v>764</v>
      </c>
      <c r="G418" s="97"/>
      <c r="H418" s="97"/>
      <c r="I418" s="47" t="s">
        <v>446</v>
      </c>
      <c r="J418" s="97" t="s">
        <v>13</v>
      </c>
      <c r="K418" s="97"/>
      <c r="L418" s="45" t="s">
        <v>25</v>
      </c>
      <c r="M418" s="45">
        <v>4</v>
      </c>
      <c r="N418" s="96" t="s">
        <v>15</v>
      </c>
      <c r="O418" s="96"/>
      <c r="P418" s="96"/>
      <c r="Q418" s="45" t="s">
        <v>14</v>
      </c>
      <c r="R418" s="19">
        <v>0</v>
      </c>
    </row>
    <row r="419" spans="2:18" s="18" customFormat="1" ht="30" customHeight="1">
      <c r="B419" s="4"/>
      <c r="C419" s="94">
        <v>2019</v>
      </c>
      <c r="D419" s="94"/>
      <c r="E419" s="1" t="s">
        <v>763</v>
      </c>
      <c r="F419" s="95" t="s">
        <v>762</v>
      </c>
      <c r="G419" s="95"/>
      <c r="H419" s="95"/>
      <c r="I419" s="1" t="s">
        <v>446</v>
      </c>
      <c r="J419" s="95" t="s">
        <v>13</v>
      </c>
      <c r="K419" s="95"/>
      <c r="L419" s="48" t="s">
        <v>14</v>
      </c>
      <c r="M419" s="48">
        <v>3</v>
      </c>
      <c r="N419" s="94" t="s">
        <v>15</v>
      </c>
      <c r="O419" s="94"/>
      <c r="P419" s="94"/>
      <c r="Q419" s="48" t="s">
        <v>14</v>
      </c>
      <c r="R419" s="17">
        <f>R420+R429</f>
        <v>50200</v>
      </c>
    </row>
    <row r="420" spans="2:18" ht="30" customHeight="1">
      <c r="B420" s="3"/>
      <c r="C420" s="96">
        <v>2019</v>
      </c>
      <c r="D420" s="96"/>
      <c r="E420" s="47" t="s">
        <v>761</v>
      </c>
      <c r="F420" s="97" t="s">
        <v>760</v>
      </c>
      <c r="G420" s="97"/>
      <c r="H420" s="97"/>
      <c r="I420" s="47" t="s">
        <v>446</v>
      </c>
      <c r="J420" s="97" t="s">
        <v>13</v>
      </c>
      <c r="K420" s="97"/>
      <c r="L420" s="45" t="s">
        <v>25</v>
      </c>
      <c r="M420" s="45">
        <v>4</v>
      </c>
      <c r="N420" s="96" t="s">
        <v>15</v>
      </c>
      <c r="O420" s="96"/>
      <c r="P420" s="96"/>
      <c r="Q420" s="45" t="s">
        <v>14</v>
      </c>
      <c r="R420" s="19">
        <f>50000</f>
        <v>50000</v>
      </c>
    </row>
    <row r="421" spans="2:18" ht="30" customHeight="1">
      <c r="B421" s="3"/>
      <c r="C421" s="96">
        <v>2019</v>
      </c>
      <c r="D421" s="96"/>
      <c r="E421" s="47" t="s">
        <v>759</v>
      </c>
      <c r="F421" s="97" t="s">
        <v>758</v>
      </c>
      <c r="G421" s="97"/>
      <c r="H421" s="97"/>
      <c r="I421" s="47" t="s">
        <v>446</v>
      </c>
      <c r="J421" s="97" t="s">
        <v>13</v>
      </c>
      <c r="K421" s="97"/>
      <c r="L421" s="45" t="s">
        <v>25</v>
      </c>
      <c r="M421" s="45">
        <v>4</v>
      </c>
      <c r="N421" s="96" t="s">
        <v>15</v>
      </c>
      <c r="O421" s="96"/>
      <c r="P421" s="96"/>
      <c r="Q421" s="45" t="s">
        <v>14</v>
      </c>
      <c r="R421" s="19">
        <v>0</v>
      </c>
    </row>
    <row r="422" spans="2:18" ht="30" customHeight="1">
      <c r="B422" s="3"/>
      <c r="C422" s="96">
        <v>2019</v>
      </c>
      <c r="D422" s="96"/>
      <c r="E422" s="47" t="s">
        <v>757</v>
      </c>
      <c r="F422" s="97" t="s">
        <v>756</v>
      </c>
      <c r="G422" s="97"/>
      <c r="H422" s="97"/>
      <c r="I422" s="47" t="s">
        <v>446</v>
      </c>
      <c r="J422" s="97" t="s">
        <v>13</v>
      </c>
      <c r="K422" s="97"/>
      <c r="L422" s="45" t="s">
        <v>25</v>
      </c>
      <c r="M422" s="45">
        <v>4</v>
      </c>
      <c r="N422" s="96" t="s">
        <v>15</v>
      </c>
      <c r="O422" s="96"/>
      <c r="P422" s="96"/>
      <c r="Q422" s="45" t="s">
        <v>14</v>
      </c>
      <c r="R422" s="19">
        <v>0</v>
      </c>
    </row>
    <row r="423" spans="2:18" ht="30" customHeight="1">
      <c r="B423" s="3"/>
      <c r="C423" s="96">
        <v>2019</v>
      </c>
      <c r="D423" s="96"/>
      <c r="E423" s="47" t="s">
        <v>755</v>
      </c>
      <c r="F423" s="97" t="s">
        <v>754</v>
      </c>
      <c r="G423" s="97"/>
      <c r="H423" s="97"/>
      <c r="I423" s="47" t="s">
        <v>446</v>
      </c>
      <c r="J423" s="97" t="s">
        <v>13</v>
      </c>
      <c r="K423" s="97"/>
      <c r="L423" s="45" t="s">
        <v>25</v>
      </c>
      <c r="M423" s="45">
        <v>4</v>
      </c>
      <c r="N423" s="96" t="s">
        <v>15</v>
      </c>
      <c r="O423" s="96"/>
      <c r="P423" s="96"/>
      <c r="Q423" s="45" t="s">
        <v>14</v>
      </c>
      <c r="R423" s="19">
        <v>0</v>
      </c>
    </row>
    <row r="424" spans="2:18" ht="30" customHeight="1">
      <c r="B424" s="3"/>
      <c r="C424" s="96">
        <v>2019</v>
      </c>
      <c r="D424" s="96"/>
      <c r="E424" s="47" t="s">
        <v>753</v>
      </c>
      <c r="F424" s="97" t="s">
        <v>752</v>
      </c>
      <c r="G424" s="97"/>
      <c r="H424" s="97"/>
      <c r="I424" s="47" t="s">
        <v>446</v>
      </c>
      <c r="J424" s="97" t="s">
        <v>13</v>
      </c>
      <c r="K424" s="97"/>
      <c r="L424" s="45" t="s">
        <v>25</v>
      </c>
      <c r="M424" s="45">
        <v>4</v>
      </c>
      <c r="N424" s="96" t="s">
        <v>15</v>
      </c>
      <c r="O424" s="96"/>
      <c r="P424" s="96"/>
      <c r="Q424" s="45" t="s">
        <v>14</v>
      </c>
      <c r="R424" s="19">
        <v>0</v>
      </c>
    </row>
    <row r="425" spans="2:18" ht="30" customHeight="1">
      <c r="B425" s="3"/>
      <c r="C425" s="96">
        <v>2019</v>
      </c>
      <c r="D425" s="96"/>
      <c r="E425" s="47" t="s">
        <v>751</v>
      </c>
      <c r="F425" s="97" t="s">
        <v>750</v>
      </c>
      <c r="G425" s="97"/>
      <c r="H425" s="97"/>
      <c r="I425" s="47" t="s">
        <v>446</v>
      </c>
      <c r="J425" s="97" t="s">
        <v>13</v>
      </c>
      <c r="K425" s="97"/>
      <c r="L425" s="45" t="s">
        <v>25</v>
      </c>
      <c r="M425" s="45">
        <v>4</v>
      </c>
      <c r="N425" s="96" t="s">
        <v>15</v>
      </c>
      <c r="O425" s="96"/>
      <c r="P425" s="96"/>
      <c r="Q425" s="45" t="s">
        <v>14</v>
      </c>
      <c r="R425" s="19">
        <v>0</v>
      </c>
    </row>
    <row r="426" spans="2:18" ht="30" customHeight="1">
      <c r="B426" s="3"/>
      <c r="C426" s="96">
        <v>2019</v>
      </c>
      <c r="D426" s="96"/>
      <c r="E426" s="47" t="s">
        <v>749</v>
      </c>
      <c r="F426" s="97" t="s">
        <v>748</v>
      </c>
      <c r="G426" s="97"/>
      <c r="H426" s="97"/>
      <c r="I426" s="47" t="s">
        <v>446</v>
      </c>
      <c r="J426" s="97" t="s">
        <v>13</v>
      </c>
      <c r="K426" s="97"/>
      <c r="L426" s="45" t="s">
        <v>25</v>
      </c>
      <c r="M426" s="45">
        <v>4</v>
      </c>
      <c r="N426" s="96" t="s">
        <v>15</v>
      </c>
      <c r="O426" s="96"/>
      <c r="P426" s="96"/>
      <c r="Q426" s="45" t="s">
        <v>14</v>
      </c>
      <c r="R426" s="19">
        <v>0</v>
      </c>
    </row>
    <row r="427" spans="2:18" ht="30" customHeight="1">
      <c r="B427" s="3"/>
      <c r="C427" s="96">
        <v>2019</v>
      </c>
      <c r="D427" s="96"/>
      <c r="E427" s="47" t="s">
        <v>747</v>
      </c>
      <c r="F427" s="97" t="s">
        <v>746</v>
      </c>
      <c r="G427" s="97"/>
      <c r="H427" s="97"/>
      <c r="I427" s="47" t="s">
        <v>446</v>
      </c>
      <c r="J427" s="97" t="s">
        <v>13</v>
      </c>
      <c r="K427" s="97"/>
      <c r="L427" s="45" t="s">
        <v>25</v>
      </c>
      <c r="M427" s="45">
        <v>4</v>
      </c>
      <c r="N427" s="96" t="s">
        <v>15</v>
      </c>
      <c r="O427" s="96"/>
      <c r="P427" s="96"/>
      <c r="Q427" s="45" t="s">
        <v>14</v>
      </c>
      <c r="R427" s="19">
        <v>0</v>
      </c>
    </row>
    <row r="428" spans="2:18" ht="30" customHeight="1">
      <c r="B428" s="3"/>
      <c r="C428" s="96">
        <v>2019</v>
      </c>
      <c r="D428" s="96"/>
      <c r="E428" s="47" t="s">
        <v>745</v>
      </c>
      <c r="F428" s="97" t="s">
        <v>744</v>
      </c>
      <c r="G428" s="97"/>
      <c r="H428" s="97"/>
      <c r="I428" s="47" t="s">
        <v>446</v>
      </c>
      <c r="J428" s="97" t="s">
        <v>13</v>
      </c>
      <c r="K428" s="97"/>
      <c r="L428" s="45" t="s">
        <v>25</v>
      </c>
      <c r="M428" s="45">
        <v>4</v>
      </c>
      <c r="N428" s="96" t="s">
        <v>15</v>
      </c>
      <c r="O428" s="96"/>
      <c r="P428" s="96"/>
      <c r="Q428" s="45" t="s">
        <v>14</v>
      </c>
      <c r="R428" s="19">
        <v>0</v>
      </c>
    </row>
    <row r="429" spans="2:18" ht="30" customHeight="1">
      <c r="B429" s="3"/>
      <c r="C429" s="71"/>
      <c r="D429" s="71"/>
      <c r="E429" s="72" t="s">
        <v>1584</v>
      </c>
      <c r="F429" s="97" t="s">
        <v>1585</v>
      </c>
      <c r="G429" s="97"/>
      <c r="H429" s="97"/>
      <c r="I429" s="72" t="s">
        <v>446</v>
      </c>
      <c r="J429" s="97" t="s">
        <v>13</v>
      </c>
      <c r="K429" s="97"/>
      <c r="L429" s="71" t="s">
        <v>25</v>
      </c>
      <c r="M429" s="71">
        <v>4</v>
      </c>
      <c r="N429" s="71"/>
      <c r="O429" s="71"/>
      <c r="P429" s="71"/>
      <c r="Q429" s="71"/>
      <c r="R429" s="19">
        <v>200</v>
      </c>
    </row>
    <row r="430" spans="2:18" s="18" customFormat="1" ht="30" customHeight="1">
      <c r="B430" s="7"/>
      <c r="C430" s="94">
        <v>2019</v>
      </c>
      <c r="D430" s="94"/>
      <c r="E430" s="1" t="s">
        <v>743</v>
      </c>
      <c r="F430" s="95" t="s">
        <v>742</v>
      </c>
      <c r="G430" s="95"/>
      <c r="H430" s="95"/>
      <c r="I430" s="1" t="s">
        <v>446</v>
      </c>
      <c r="J430" s="95" t="s">
        <v>13</v>
      </c>
      <c r="K430" s="95"/>
      <c r="L430" s="48" t="s">
        <v>14</v>
      </c>
      <c r="M430" s="48">
        <v>3</v>
      </c>
      <c r="N430" s="94" t="s">
        <v>15</v>
      </c>
      <c r="O430" s="94"/>
      <c r="P430" s="94"/>
      <c r="Q430" s="48" t="s">
        <v>14</v>
      </c>
      <c r="R430" s="17">
        <f>R431+R432+R433+R434+R435+R436+R437+R440</f>
        <v>399042.23</v>
      </c>
    </row>
    <row r="431" spans="2:18" ht="30" customHeight="1">
      <c r="B431" s="3"/>
      <c r="C431" s="96">
        <v>2019</v>
      </c>
      <c r="D431" s="96"/>
      <c r="E431" s="47" t="s">
        <v>741</v>
      </c>
      <c r="F431" s="97" t="s">
        <v>740</v>
      </c>
      <c r="G431" s="97"/>
      <c r="H431" s="97"/>
      <c r="I431" s="47" t="s">
        <v>446</v>
      </c>
      <c r="J431" s="97" t="s">
        <v>13</v>
      </c>
      <c r="K431" s="97"/>
      <c r="L431" s="45" t="s">
        <v>25</v>
      </c>
      <c r="M431" s="45">
        <v>4</v>
      </c>
      <c r="N431" s="96" t="s">
        <v>15</v>
      </c>
      <c r="O431" s="96"/>
      <c r="P431" s="96"/>
      <c r="Q431" s="45" t="s">
        <v>14</v>
      </c>
      <c r="R431" s="19">
        <v>159804.85999999999</v>
      </c>
    </row>
    <row r="432" spans="2:18" ht="30" customHeight="1">
      <c r="B432" s="3"/>
      <c r="C432" s="96">
        <v>2019</v>
      </c>
      <c r="D432" s="96"/>
      <c r="E432" s="47" t="s">
        <v>739</v>
      </c>
      <c r="F432" s="97" t="s">
        <v>738</v>
      </c>
      <c r="G432" s="97"/>
      <c r="H432" s="97"/>
      <c r="I432" s="47" t="s">
        <v>446</v>
      </c>
      <c r="J432" s="97" t="s">
        <v>13</v>
      </c>
      <c r="K432" s="97"/>
      <c r="L432" s="45" t="s">
        <v>25</v>
      </c>
      <c r="M432" s="45">
        <v>4</v>
      </c>
      <c r="N432" s="96" t="s">
        <v>15</v>
      </c>
      <c r="O432" s="96"/>
      <c r="P432" s="96"/>
      <c r="Q432" s="45" t="s">
        <v>14</v>
      </c>
      <c r="R432" s="19">
        <v>29365.45</v>
      </c>
    </row>
    <row r="433" spans="1:18" ht="30" customHeight="1">
      <c r="A433" s="6"/>
      <c r="C433" s="96">
        <v>2019</v>
      </c>
      <c r="D433" s="96"/>
      <c r="E433" s="47" t="s">
        <v>737</v>
      </c>
      <c r="F433" s="97" t="s">
        <v>736</v>
      </c>
      <c r="G433" s="97"/>
      <c r="H433" s="97"/>
      <c r="I433" s="47" t="s">
        <v>446</v>
      </c>
      <c r="J433" s="97" t="s">
        <v>13</v>
      </c>
      <c r="K433" s="97"/>
      <c r="L433" s="45" t="s">
        <v>25</v>
      </c>
      <c r="M433" s="45">
        <v>4</v>
      </c>
      <c r="N433" s="96" t="s">
        <v>15</v>
      </c>
      <c r="O433" s="96"/>
      <c r="P433" s="96"/>
      <c r="Q433" s="45" t="s">
        <v>14</v>
      </c>
      <c r="R433" s="19">
        <v>7000</v>
      </c>
    </row>
    <row r="434" spans="1:18" ht="30" customHeight="1">
      <c r="B434" s="3"/>
      <c r="C434" s="96">
        <v>2019</v>
      </c>
      <c r="D434" s="96"/>
      <c r="E434" s="47" t="s">
        <v>735</v>
      </c>
      <c r="F434" s="97" t="s">
        <v>734</v>
      </c>
      <c r="G434" s="97"/>
      <c r="H434" s="97"/>
      <c r="I434" s="47" t="s">
        <v>446</v>
      </c>
      <c r="J434" s="97" t="s">
        <v>13</v>
      </c>
      <c r="K434" s="97"/>
      <c r="L434" s="45" t="s">
        <v>25</v>
      </c>
      <c r="M434" s="45">
        <v>4</v>
      </c>
      <c r="N434" s="96" t="s">
        <v>15</v>
      </c>
      <c r="O434" s="96"/>
      <c r="P434" s="96"/>
      <c r="Q434" s="45" t="s">
        <v>14</v>
      </c>
      <c r="R434" s="19">
        <v>35319.199999999997</v>
      </c>
    </row>
    <row r="435" spans="1:18" ht="30" customHeight="1">
      <c r="A435" s="6"/>
      <c r="C435" s="96">
        <v>2019</v>
      </c>
      <c r="D435" s="96"/>
      <c r="E435" s="47" t="s">
        <v>733</v>
      </c>
      <c r="F435" s="97" t="s">
        <v>732</v>
      </c>
      <c r="G435" s="97"/>
      <c r="H435" s="97"/>
      <c r="I435" s="47" t="s">
        <v>446</v>
      </c>
      <c r="J435" s="97" t="s">
        <v>13</v>
      </c>
      <c r="K435" s="97"/>
      <c r="L435" s="45" t="s">
        <v>25</v>
      </c>
      <c r="M435" s="45">
        <v>4</v>
      </c>
      <c r="N435" s="96" t="s">
        <v>15</v>
      </c>
      <c r="O435" s="96"/>
      <c r="P435" s="96"/>
      <c r="Q435" s="45" t="s">
        <v>14</v>
      </c>
      <c r="R435" s="19">
        <v>7000</v>
      </c>
    </row>
    <row r="436" spans="1:18" ht="30" customHeight="1">
      <c r="B436" s="3"/>
      <c r="C436" s="96">
        <v>2019</v>
      </c>
      <c r="D436" s="96"/>
      <c r="E436" s="47" t="s">
        <v>731</v>
      </c>
      <c r="F436" s="97" t="s">
        <v>730</v>
      </c>
      <c r="G436" s="97"/>
      <c r="H436" s="97"/>
      <c r="I436" s="47" t="s">
        <v>446</v>
      </c>
      <c r="J436" s="97" t="s">
        <v>13</v>
      </c>
      <c r="K436" s="97"/>
      <c r="L436" s="45" t="s">
        <v>25</v>
      </c>
      <c r="M436" s="45">
        <v>4</v>
      </c>
      <c r="N436" s="96" t="s">
        <v>15</v>
      </c>
      <c r="O436" s="96"/>
      <c r="P436" s="96"/>
      <c r="Q436" s="45" t="s">
        <v>14</v>
      </c>
      <c r="R436" s="19">
        <v>146552.72</v>
      </c>
    </row>
    <row r="437" spans="1:18" ht="30" customHeight="1">
      <c r="B437" s="3"/>
      <c r="C437" s="96">
        <v>2019</v>
      </c>
      <c r="D437" s="96"/>
      <c r="E437" s="47" t="s">
        <v>729</v>
      </c>
      <c r="F437" s="97" t="s">
        <v>728</v>
      </c>
      <c r="G437" s="97"/>
      <c r="H437" s="97"/>
      <c r="I437" s="47" t="s">
        <v>446</v>
      </c>
      <c r="J437" s="97" t="s">
        <v>13</v>
      </c>
      <c r="K437" s="97"/>
      <c r="L437" s="45" t="s">
        <v>25</v>
      </c>
      <c r="M437" s="45">
        <v>4</v>
      </c>
      <c r="N437" s="96" t="s">
        <v>15</v>
      </c>
      <c r="O437" s="96"/>
      <c r="P437" s="96"/>
      <c r="Q437" s="45" t="s">
        <v>14</v>
      </c>
      <c r="R437" s="19">
        <v>13000</v>
      </c>
    </row>
    <row r="438" spans="1:18" ht="30" customHeight="1">
      <c r="B438" s="3"/>
      <c r="C438" s="96">
        <v>2019</v>
      </c>
      <c r="D438" s="96"/>
      <c r="E438" s="47" t="s">
        <v>727</v>
      </c>
      <c r="F438" s="97" t="s">
        <v>726</v>
      </c>
      <c r="G438" s="97"/>
      <c r="H438" s="97"/>
      <c r="I438" s="47" t="s">
        <v>446</v>
      </c>
      <c r="J438" s="97" t="s">
        <v>13</v>
      </c>
      <c r="K438" s="97"/>
      <c r="L438" s="45" t="s">
        <v>25</v>
      </c>
      <c r="M438" s="45">
        <v>4</v>
      </c>
      <c r="N438" s="96" t="s">
        <v>15</v>
      </c>
      <c r="O438" s="96"/>
      <c r="P438" s="96"/>
      <c r="Q438" s="45" t="s">
        <v>14</v>
      </c>
      <c r="R438" s="19">
        <v>0</v>
      </c>
    </row>
    <row r="439" spans="1:18" ht="30" customHeight="1">
      <c r="B439" s="3"/>
      <c r="C439" s="96">
        <v>2019</v>
      </c>
      <c r="D439" s="96"/>
      <c r="E439" s="47" t="s">
        <v>725</v>
      </c>
      <c r="F439" s="97" t="s">
        <v>724</v>
      </c>
      <c r="G439" s="97"/>
      <c r="H439" s="97"/>
      <c r="I439" s="47" t="s">
        <v>446</v>
      </c>
      <c r="J439" s="97" t="s">
        <v>13</v>
      </c>
      <c r="K439" s="97"/>
      <c r="L439" s="45" t="s">
        <v>25</v>
      </c>
      <c r="M439" s="45">
        <v>4</v>
      </c>
      <c r="N439" s="96" t="s">
        <v>15</v>
      </c>
      <c r="O439" s="96"/>
      <c r="P439" s="96"/>
      <c r="Q439" s="45" t="s">
        <v>14</v>
      </c>
      <c r="R439" s="19">
        <v>0</v>
      </c>
    </row>
    <row r="440" spans="1:18" ht="30" customHeight="1">
      <c r="B440" s="3"/>
      <c r="C440" s="96">
        <v>2019</v>
      </c>
      <c r="D440" s="96"/>
      <c r="E440" s="47" t="s">
        <v>723</v>
      </c>
      <c r="F440" s="97" t="s">
        <v>722</v>
      </c>
      <c r="G440" s="97"/>
      <c r="H440" s="97"/>
      <c r="I440" s="47" t="s">
        <v>446</v>
      </c>
      <c r="J440" s="97" t="s">
        <v>13</v>
      </c>
      <c r="K440" s="97"/>
      <c r="L440" s="45" t="s">
        <v>25</v>
      </c>
      <c r="M440" s="45">
        <v>4</v>
      </c>
      <c r="N440" s="96" t="s">
        <v>15</v>
      </c>
      <c r="O440" s="96"/>
      <c r="P440" s="96"/>
      <c r="Q440" s="45" t="s">
        <v>14</v>
      </c>
      <c r="R440" s="19">
        <v>1000</v>
      </c>
    </row>
    <row r="441" spans="1:18" s="18" customFormat="1" ht="30" customHeight="1">
      <c r="B441" s="4"/>
      <c r="C441" s="94">
        <v>2019</v>
      </c>
      <c r="D441" s="94"/>
      <c r="E441" s="1" t="s">
        <v>721</v>
      </c>
      <c r="F441" s="95" t="s">
        <v>720</v>
      </c>
      <c r="G441" s="95"/>
      <c r="H441" s="95"/>
      <c r="I441" s="1" t="s">
        <v>446</v>
      </c>
      <c r="J441" s="95" t="s">
        <v>13</v>
      </c>
      <c r="K441" s="95"/>
      <c r="L441" s="48" t="s">
        <v>14</v>
      </c>
      <c r="M441" s="48">
        <v>3</v>
      </c>
      <c r="N441" s="94" t="s">
        <v>15</v>
      </c>
      <c r="O441" s="94"/>
      <c r="P441" s="94"/>
      <c r="Q441" s="48" t="s">
        <v>14</v>
      </c>
      <c r="R441" s="17">
        <f>R444+R447+R450</f>
        <v>6468608.0699999994</v>
      </c>
    </row>
    <row r="442" spans="1:18" ht="30" customHeight="1">
      <c r="B442" s="3"/>
      <c r="C442" s="96">
        <v>2019</v>
      </c>
      <c r="D442" s="96"/>
      <c r="E442" s="47" t="s">
        <v>719</v>
      </c>
      <c r="F442" s="97" t="s">
        <v>718</v>
      </c>
      <c r="G442" s="97"/>
      <c r="H442" s="97"/>
      <c r="I442" s="47" t="s">
        <v>446</v>
      </c>
      <c r="J442" s="97" t="s">
        <v>13</v>
      </c>
      <c r="K442" s="97"/>
      <c r="L442" s="45" t="s">
        <v>25</v>
      </c>
      <c r="M442" s="45">
        <v>4</v>
      </c>
      <c r="N442" s="96" t="s">
        <v>15</v>
      </c>
      <c r="O442" s="96"/>
      <c r="P442" s="96"/>
      <c r="Q442" s="45" t="s">
        <v>14</v>
      </c>
      <c r="R442" s="19">
        <v>0</v>
      </c>
    </row>
    <row r="443" spans="1:18" ht="30" customHeight="1">
      <c r="B443" s="3"/>
      <c r="C443" s="96">
        <v>2019</v>
      </c>
      <c r="D443" s="96"/>
      <c r="E443" s="47" t="s">
        <v>717</v>
      </c>
      <c r="F443" s="97" t="s">
        <v>716</v>
      </c>
      <c r="G443" s="97"/>
      <c r="H443" s="97"/>
      <c r="I443" s="47" t="s">
        <v>446</v>
      </c>
      <c r="J443" s="97" t="s">
        <v>13</v>
      </c>
      <c r="K443" s="97"/>
      <c r="L443" s="45" t="s">
        <v>25</v>
      </c>
      <c r="M443" s="45">
        <v>4</v>
      </c>
      <c r="N443" s="96" t="s">
        <v>15</v>
      </c>
      <c r="O443" s="96"/>
      <c r="P443" s="96"/>
      <c r="Q443" s="45" t="s">
        <v>14</v>
      </c>
      <c r="R443" s="19">
        <v>0</v>
      </c>
    </row>
    <row r="444" spans="1:18" ht="30" customHeight="1">
      <c r="B444" s="3"/>
      <c r="C444" s="96">
        <v>2019</v>
      </c>
      <c r="D444" s="96"/>
      <c r="E444" s="47" t="s">
        <v>715</v>
      </c>
      <c r="F444" s="97" t="s">
        <v>714</v>
      </c>
      <c r="G444" s="97"/>
      <c r="H444" s="97"/>
      <c r="I444" s="47" t="s">
        <v>446</v>
      </c>
      <c r="J444" s="97" t="s">
        <v>13</v>
      </c>
      <c r="K444" s="97"/>
      <c r="L444" s="45" t="s">
        <v>14</v>
      </c>
      <c r="M444" s="45">
        <v>4</v>
      </c>
      <c r="N444" s="96" t="s">
        <v>15</v>
      </c>
      <c r="O444" s="96"/>
      <c r="P444" s="96"/>
      <c r="Q444" s="45" t="s">
        <v>14</v>
      </c>
      <c r="R444" s="19">
        <v>5104527.45</v>
      </c>
    </row>
    <row r="445" spans="1:18" ht="47.25" customHeight="1">
      <c r="B445" s="6"/>
      <c r="C445" s="96">
        <v>2019</v>
      </c>
      <c r="D445" s="96"/>
      <c r="E445" s="47" t="s">
        <v>713</v>
      </c>
      <c r="F445" s="97" t="s">
        <v>712</v>
      </c>
      <c r="G445" s="97"/>
      <c r="H445" s="97"/>
      <c r="I445" s="47" t="s">
        <v>446</v>
      </c>
      <c r="J445" s="97" t="s">
        <v>13</v>
      </c>
      <c r="K445" s="97"/>
      <c r="L445" s="45" t="s">
        <v>25</v>
      </c>
      <c r="M445" s="45">
        <v>5</v>
      </c>
      <c r="N445" s="96" t="s">
        <v>15</v>
      </c>
      <c r="O445" s="96"/>
      <c r="P445" s="96"/>
      <c r="Q445" s="45" t="s">
        <v>14</v>
      </c>
      <c r="R445" s="19">
        <v>0</v>
      </c>
    </row>
    <row r="446" spans="1:18" ht="30" customHeight="1">
      <c r="B446" s="6"/>
      <c r="C446" s="96">
        <v>2019</v>
      </c>
      <c r="D446" s="96"/>
      <c r="E446" s="47" t="s">
        <v>711</v>
      </c>
      <c r="F446" s="97" t="s">
        <v>710</v>
      </c>
      <c r="G446" s="97"/>
      <c r="H446" s="97"/>
      <c r="I446" s="47" t="s">
        <v>446</v>
      </c>
      <c r="J446" s="97" t="s">
        <v>13</v>
      </c>
      <c r="K446" s="97"/>
      <c r="L446" s="45" t="s">
        <v>25</v>
      </c>
      <c r="M446" s="45">
        <v>5</v>
      </c>
      <c r="N446" s="96" t="s">
        <v>15</v>
      </c>
      <c r="O446" s="96"/>
      <c r="P446" s="96"/>
      <c r="Q446" s="45" t="s">
        <v>14</v>
      </c>
      <c r="R446" s="19">
        <v>0</v>
      </c>
    </row>
    <row r="447" spans="1:18" ht="41.25" customHeight="1">
      <c r="B447" s="3"/>
      <c r="C447" s="96">
        <v>2019</v>
      </c>
      <c r="D447" s="96"/>
      <c r="E447" s="47" t="s">
        <v>709</v>
      </c>
      <c r="F447" s="97" t="s">
        <v>707</v>
      </c>
      <c r="G447" s="97"/>
      <c r="H447" s="97"/>
      <c r="I447" s="47" t="s">
        <v>446</v>
      </c>
      <c r="J447" s="97" t="s">
        <v>13</v>
      </c>
      <c r="K447" s="97"/>
      <c r="L447" s="45" t="s">
        <v>14</v>
      </c>
      <c r="M447" s="45">
        <v>4</v>
      </c>
      <c r="N447" s="96" t="s">
        <v>15</v>
      </c>
      <c r="O447" s="96"/>
      <c r="P447" s="96"/>
      <c r="Q447" s="45" t="s">
        <v>14</v>
      </c>
      <c r="R447" s="19">
        <v>1322948.23</v>
      </c>
    </row>
    <row r="448" spans="1:18" ht="30" customHeight="1">
      <c r="B448" s="6"/>
      <c r="C448" s="96">
        <v>2019</v>
      </c>
      <c r="D448" s="96"/>
      <c r="E448" s="47" t="s">
        <v>708</v>
      </c>
      <c r="F448" s="97" t="s">
        <v>707</v>
      </c>
      <c r="G448" s="97"/>
      <c r="H448" s="97"/>
      <c r="I448" s="47" t="s">
        <v>446</v>
      </c>
      <c r="J448" s="97" t="s">
        <v>13</v>
      </c>
      <c r="K448" s="97"/>
      <c r="L448" s="45" t="s">
        <v>25</v>
      </c>
      <c r="M448" s="45">
        <v>5</v>
      </c>
      <c r="N448" s="96" t="s">
        <v>15</v>
      </c>
      <c r="O448" s="96"/>
      <c r="P448" s="96"/>
      <c r="Q448" s="45" t="s">
        <v>14</v>
      </c>
      <c r="R448" s="19">
        <v>0</v>
      </c>
    </row>
    <row r="449" spans="2:18" ht="30" customHeight="1">
      <c r="B449" s="6"/>
      <c r="C449" s="96">
        <v>2019</v>
      </c>
      <c r="D449" s="96"/>
      <c r="E449" s="47" t="s">
        <v>706</v>
      </c>
      <c r="F449" s="97" t="s">
        <v>705</v>
      </c>
      <c r="G449" s="97"/>
      <c r="H449" s="97"/>
      <c r="I449" s="47" t="s">
        <v>446</v>
      </c>
      <c r="J449" s="97" t="s">
        <v>13</v>
      </c>
      <c r="K449" s="97"/>
      <c r="L449" s="45" t="s">
        <v>25</v>
      </c>
      <c r="M449" s="45">
        <v>5</v>
      </c>
      <c r="N449" s="96" t="s">
        <v>15</v>
      </c>
      <c r="O449" s="96"/>
      <c r="P449" s="96"/>
      <c r="Q449" s="45" t="s">
        <v>14</v>
      </c>
      <c r="R449" s="19">
        <v>0</v>
      </c>
    </row>
    <row r="450" spans="2:18" ht="30" customHeight="1">
      <c r="B450" s="3"/>
      <c r="C450" s="96">
        <v>2019</v>
      </c>
      <c r="D450" s="96"/>
      <c r="E450" s="47" t="s">
        <v>704</v>
      </c>
      <c r="F450" s="97" t="s">
        <v>702</v>
      </c>
      <c r="G450" s="97"/>
      <c r="H450" s="97"/>
      <c r="I450" s="47" t="s">
        <v>446</v>
      </c>
      <c r="J450" s="97" t="s">
        <v>13</v>
      </c>
      <c r="K450" s="97"/>
      <c r="L450" s="45" t="s">
        <v>14</v>
      </c>
      <c r="M450" s="45">
        <v>4</v>
      </c>
      <c r="N450" s="96" t="s">
        <v>15</v>
      </c>
      <c r="O450" s="96"/>
      <c r="P450" s="96"/>
      <c r="Q450" s="45" t="s">
        <v>14</v>
      </c>
      <c r="R450" s="19">
        <v>41132.39</v>
      </c>
    </row>
    <row r="451" spans="2:18" ht="30" customHeight="1">
      <c r="B451" s="6"/>
      <c r="C451" s="96">
        <v>2019</v>
      </c>
      <c r="D451" s="96"/>
      <c r="E451" s="47" t="s">
        <v>703</v>
      </c>
      <c r="F451" s="97" t="s">
        <v>702</v>
      </c>
      <c r="G451" s="97"/>
      <c r="H451" s="97"/>
      <c r="I451" s="47" t="s">
        <v>446</v>
      </c>
      <c r="J451" s="97" t="s">
        <v>13</v>
      </c>
      <c r="K451" s="97"/>
      <c r="L451" s="45" t="s">
        <v>25</v>
      </c>
      <c r="M451" s="45">
        <v>5</v>
      </c>
      <c r="N451" s="96" t="s">
        <v>15</v>
      </c>
      <c r="O451" s="96"/>
      <c r="P451" s="96"/>
      <c r="Q451" s="45" t="s">
        <v>14</v>
      </c>
      <c r="R451" s="19">
        <v>0</v>
      </c>
    </row>
    <row r="452" spans="2:18" ht="30" customHeight="1">
      <c r="B452" s="6"/>
      <c r="C452" s="96">
        <v>2019</v>
      </c>
      <c r="D452" s="96"/>
      <c r="E452" s="47" t="s">
        <v>701</v>
      </c>
      <c r="F452" s="97" t="s">
        <v>700</v>
      </c>
      <c r="G452" s="97"/>
      <c r="H452" s="97"/>
      <c r="I452" s="47" t="s">
        <v>446</v>
      </c>
      <c r="J452" s="97" t="s">
        <v>13</v>
      </c>
      <c r="K452" s="97"/>
      <c r="L452" s="45" t="s">
        <v>25</v>
      </c>
      <c r="M452" s="45">
        <v>5</v>
      </c>
      <c r="N452" s="96" t="s">
        <v>15</v>
      </c>
      <c r="O452" s="96"/>
      <c r="P452" s="96"/>
      <c r="Q452" s="45" t="s">
        <v>14</v>
      </c>
      <c r="R452" s="19">
        <v>0</v>
      </c>
    </row>
    <row r="453" spans="2:18" ht="30" customHeight="1">
      <c r="B453" s="3"/>
      <c r="C453" s="96">
        <v>2019</v>
      </c>
      <c r="D453" s="96"/>
      <c r="E453" s="47" t="s">
        <v>699</v>
      </c>
      <c r="F453" s="97" t="s">
        <v>697</v>
      </c>
      <c r="G453" s="97"/>
      <c r="H453" s="97"/>
      <c r="I453" s="47" t="s">
        <v>446</v>
      </c>
      <c r="J453" s="97" t="s">
        <v>13</v>
      </c>
      <c r="K453" s="97"/>
      <c r="L453" s="45" t="s">
        <v>14</v>
      </c>
      <c r="M453" s="45">
        <v>4</v>
      </c>
      <c r="N453" s="96" t="s">
        <v>15</v>
      </c>
      <c r="O453" s="96"/>
      <c r="P453" s="96"/>
      <c r="Q453" s="45" t="s">
        <v>14</v>
      </c>
      <c r="R453" s="19">
        <v>0</v>
      </c>
    </row>
    <row r="454" spans="2:18" ht="30" customHeight="1">
      <c r="B454" s="6"/>
      <c r="C454" s="96">
        <v>2019</v>
      </c>
      <c r="D454" s="96"/>
      <c r="E454" s="47" t="s">
        <v>698</v>
      </c>
      <c r="F454" s="97" t="s">
        <v>697</v>
      </c>
      <c r="G454" s="97"/>
      <c r="H454" s="97"/>
      <c r="I454" s="47" t="s">
        <v>446</v>
      </c>
      <c r="J454" s="97" t="s">
        <v>13</v>
      </c>
      <c r="K454" s="97"/>
      <c r="L454" s="45" t="s">
        <v>25</v>
      </c>
      <c r="M454" s="45">
        <v>5</v>
      </c>
      <c r="N454" s="96" t="s">
        <v>15</v>
      </c>
      <c r="O454" s="96"/>
      <c r="P454" s="96"/>
      <c r="Q454" s="45" t="s">
        <v>14</v>
      </c>
      <c r="R454" s="19">
        <v>0</v>
      </c>
    </row>
    <row r="455" spans="2:18" ht="30" customHeight="1">
      <c r="B455" s="6"/>
      <c r="C455" s="96">
        <v>2019</v>
      </c>
      <c r="D455" s="96"/>
      <c r="E455" s="47" t="s">
        <v>696</v>
      </c>
      <c r="F455" s="97" t="s">
        <v>695</v>
      </c>
      <c r="G455" s="97"/>
      <c r="H455" s="97"/>
      <c r="I455" s="47" t="s">
        <v>446</v>
      </c>
      <c r="J455" s="97" t="s">
        <v>13</v>
      </c>
      <c r="K455" s="97"/>
      <c r="L455" s="45" t="s">
        <v>25</v>
      </c>
      <c r="M455" s="45">
        <v>5</v>
      </c>
      <c r="N455" s="96" t="s">
        <v>15</v>
      </c>
      <c r="O455" s="96"/>
      <c r="P455" s="96"/>
      <c r="Q455" s="45" t="s">
        <v>14</v>
      </c>
      <c r="R455" s="19">
        <v>0</v>
      </c>
    </row>
    <row r="456" spans="2:18" ht="30" customHeight="1">
      <c r="B456" s="3"/>
      <c r="C456" s="96">
        <v>2019</v>
      </c>
      <c r="D456" s="96"/>
      <c r="E456" s="47" t="s">
        <v>694</v>
      </c>
      <c r="F456" s="97" t="s">
        <v>693</v>
      </c>
      <c r="G456" s="97"/>
      <c r="H456" s="97"/>
      <c r="I456" s="47" t="s">
        <v>446</v>
      </c>
      <c r="J456" s="97" t="s">
        <v>13</v>
      </c>
      <c r="K456" s="97"/>
      <c r="L456" s="45" t="s">
        <v>25</v>
      </c>
      <c r="M456" s="45">
        <v>4</v>
      </c>
      <c r="N456" s="96" t="s">
        <v>15</v>
      </c>
      <c r="O456" s="96"/>
      <c r="P456" s="96"/>
      <c r="Q456" s="45" t="s">
        <v>14</v>
      </c>
      <c r="R456" s="19">
        <v>0</v>
      </c>
    </row>
    <row r="457" spans="2:18" ht="30" customHeight="1">
      <c r="B457" s="3"/>
      <c r="C457" s="96">
        <v>2019</v>
      </c>
      <c r="D457" s="96"/>
      <c r="E457" s="47" t="s">
        <v>692</v>
      </c>
      <c r="F457" s="97" t="s">
        <v>691</v>
      </c>
      <c r="G457" s="97"/>
      <c r="H457" s="97"/>
      <c r="I457" s="47" t="s">
        <v>446</v>
      </c>
      <c r="J457" s="97" t="s">
        <v>13</v>
      </c>
      <c r="K457" s="97"/>
      <c r="L457" s="45" t="s">
        <v>25</v>
      </c>
      <c r="M457" s="45">
        <v>4</v>
      </c>
      <c r="N457" s="96" t="s">
        <v>15</v>
      </c>
      <c r="O457" s="96"/>
      <c r="P457" s="96"/>
      <c r="Q457" s="45" t="s">
        <v>14</v>
      </c>
      <c r="R457" s="19">
        <v>0</v>
      </c>
    </row>
    <row r="458" spans="2:18" ht="30" customHeight="1">
      <c r="B458" s="3"/>
      <c r="C458" s="96">
        <v>2019</v>
      </c>
      <c r="D458" s="96"/>
      <c r="E458" s="47" t="s">
        <v>690</v>
      </c>
      <c r="F458" s="97" t="s">
        <v>689</v>
      </c>
      <c r="G458" s="97"/>
      <c r="H458" s="97"/>
      <c r="I458" s="47" t="s">
        <v>446</v>
      </c>
      <c r="J458" s="97" t="s">
        <v>13</v>
      </c>
      <c r="K458" s="97"/>
      <c r="L458" s="45" t="s">
        <v>25</v>
      </c>
      <c r="M458" s="45">
        <v>4</v>
      </c>
      <c r="N458" s="96" t="s">
        <v>15</v>
      </c>
      <c r="O458" s="96"/>
      <c r="P458" s="96"/>
      <c r="Q458" s="45" t="s">
        <v>14</v>
      </c>
      <c r="R458" s="19">
        <v>0</v>
      </c>
    </row>
    <row r="459" spans="2:18" ht="30" customHeight="1">
      <c r="B459" s="3"/>
      <c r="C459" s="96">
        <v>2019</v>
      </c>
      <c r="D459" s="96"/>
      <c r="E459" s="47" t="s">
        <v>688</v>
      </c>
      <c r="F459" s="97" t="s">
        <v>687</v>
      </c>
      <c r="G459" s="97"/>
      <c r="H459" s="97"/>
      <c r="I459" s="47" t="s">
        <v>446</v>
      </c>
      <c r="J459" s="97" t="s">
        <v>13</v>
      </c>
      <c r="K459" s="97"/>
      <c r="L459" s="45" t="s">
        <v>25</v>
      </c>
      <c r="M459" s="45">
        <v>4</v>
      </c>
      <c r="N459" s="96" t="s">
        <v>15</v>
      </c>
      <c r="O459" s="96"/>
      <c r="P459" s="96"/>
      <c r="Q459" s="45" t="s">
        <v>14</v>
      </c>
      <c r="R459" s="19">
        <v>0</v>
      </c>
    </row>
    <row r="460" spans="2:18" ht="30" customHeight="1">
      <c r="B460" s="3"/>
      <c r="C460" s="96">
        <v>2019</v>
      </c>
      <c r="D460" s="96"/>
      <c r="E460" s="47" t="s">
        <v>686</v>
      </c>
      <c r="F460" s="97" t="s">
        <v>684</v>
      </c>
      <c r="G460" s="97"/>
      <c r="H460" s="97"/>
      <c r="I460" s="47" t="s">
        <v>446</v>
      </c>
      <c r="J460" s="97" t="s">
        <v>13</v>
      </c>
      <c r="K460" s="97"/>
      <c r="L460" s="45" t="s">
        <v>14</v>
      </c>
      <c r="M460" s="45">
        <v>4</v>
      </c>
      <c r="N460" s="96" t="s">
        <v>15</v>
      </c>
      <c r="O460" s="96"/>
      <c r="P460" s="96"/>
      <c r="Q460" s="45" t="s">
        <v>14</v>
      </c>
      <c r="R460" s="19">
        <v>0</v>
      </c>
    </row>
    <row r="461" spans="2:18" ht="30" customHeight="1">
      <c r="B461" s="6"/>
      <c r="C461" s="96">
        <v>2019</v>
      </c>
      <c r="D461" s="96"/>
      <c r="E461" s="47" t="s">
        <v>685</v>
      </c>
      <c r="F461" s="97" t="s">
        <v>684</v>
      </c>
      <c r="G461" s="97"/>
      <c r="H461" s="97"/>
      <c r="I461" s="47" t="s">
        <v>446</v>
      </c>
      <c r="J461" s="97" t="s">
        <v>13</v>
      </c>
      <c r="K461" s="97"/>
      <c r="L461" s="45" t="s">
        <v>25</v>
      </c>
      <c r="M461" s="45">
        <v>5</v>
      </c>
      <c r="N461" s="96" t="s">
        <v>15</v>
      </c>
      <c r="O461" s="96"/>
      <c r="P461" s="96"/>
      <c r="Q461" s="45" t="s">
        <v>14</v>
      </c>
      <c r="R461" s="19">
        <v>0</v>
      </c>
    </row>
    <row r="462" spans="2:18" ht="30" customHeight="1">
      <c r="B462" s="6"/>
      <c r="C462" s="96">
        <v>2019</v>
      </c>
      <c r="D462" s="96"/>
      <c r="E462" s="47" t="s">
        <v>683</v>
      </c>
      <c r="F462" s="97" t="s">
        <v>682</v>
      </c>
      <c r="G462" s="97"/>
      <c r="H462" s="97"/>
      <c r="I462" s="47" t="s">
        <v>446</v>
      </c>
      <c r="J462" s="97" t="s">
        <v>13</v>
      </c>
      <c r="K462" s="97"/>
      <c r="L462" s="45" t="s">
        <v>25</v>
      </c>
      <c r="M462" s="45">
        <v>5</v>
      </c>
      <c r="N462" s="96" t="s">
        <v>15</v>
      </c>
      <c r="O462" s="96"/>
      <c r="P462" s="96"/>
      <c r="Q462" s="45" t="s">
        <v>14</v>
      </c>
      <c r="R462" s="19">
        <v>0</v>
      </c>
    </row>
    <row r="463" spans="2:18" ht="30" customHeight="1">
      <c r="B463" s="3"/>
      <c r="C463" s="96">
        <v>2019</v>
      </c>
      <c r="D463" s="96"/>
      <c r="E463" s="47" t="s">
        <v>681</v>
      </c>
      <c r="F463" s="97" t="s">
        <v>680</v>
      </c>
      <c r="G463" s="97"/>
      <c r="H463" s="97"/>
      <c r="I463" s="47" t="s">
        <v>446</v>
      </c>
      <c r="J463" s="97" t="s">
        <v>13</v>
      </c>
      <c r="K463" s="97"/>
      <c r="L463" s="45" t="s">
        <v>25</v>
      </c>
      <c r="M463" s="45">
        <v>4</v>
      </c>
      <c r="N463" s="96" t="s">
        <v>15</v>
      </c>
      <c r="O463" s="96"/>
      <c r="P463" s="96"/>
      <c r="Q463" s="45" t="s">
        <v>14</v>
      </c>
      <c r="R463" s="19">
        <v>0</v>
      </c>
    </row>
    <row r="464" spans="2:18" ht="30" customHeight="1">
      <c r="B464" s="3"/>
      <c r="C464" s="96">
        <v>2019</v>
      </c>
      <c r="D464" s="96"/>
      <c r="E464" s="47" t="s">
        <v>679</v>
      </c>
      <c r="F464" s="97" t="s">
        <v>678</v>
      </c>
      <c r="G464" s="97"/>
      <c r="H464" s="97"/>
      <c r="I464" s="47" t="s">
        <v>446</v>
      </c>
      <c r="J464" s="97" t="s">
        <v>13</v>
      </c>
      <c r="K464" s="97"/>
      <c r="L464" s="45" t="s">
        <v>25</v>
      </c>
      <c r="M464" s="45">
        <v>4</v>
      </c>
      <c r="N464" s="96" t="s">
        <v>15</v>
      </c>
      <c r="O464" s="96"/>
      <c r="P464" s="96"/>
      <c r="Q464" s="45" t="s">
        <v>14</v>
      </c>
      <c r="R464" s="19">
        <v>0</v>
      </c>
    </row>
    <row r="465" spans="2:18" s="18" customFormat="1" ht="30" customHeight="1">
      <c r="B465" s="4"/>
      <c r="C465" s="94">
        <v>2019</v>
      </c>
      <c r="D465" s="94"/>
      <c r="E465" s="1" t="s">
        <v>677</v>
      </c>
      <c r="F465" s="95" t="s">
        <v>675</v>
      </c>
      <c r="G465" s="95"/>
      <c r="H465" s="95"/>
      <c r="I465" s="1" t="s">
        <v>446</v>
      </c>
      <c r="J465" s="95" t="s">
        <v>13</v>
      </c>
      <c r="K465" s="95"/>
      <c r="L465" s="48" t="s">
        <v>14</v>
      </c>
      <c r="M465" s="48">
        <v>3</v>
      </c>
      <c r="N465" s="94" t="s">
        <v>15</v>
      </c>
      <c r="O465" s="94"/>
      <c r="P465" s="94"/>
      <c r="Q465" s="48" t="s">
        <v>14</v>
      </c>
      <c r="R465" s="17">
        <v>0</v>
      </c>
    </row>
    <row r="466" spans="2:18" ht="30" customHeight="1">
      <c r="B466" s="3"/>
      <c r="C466" s="96">
        <v>2019</v>
      </c>
      <c r="D466" s="96"/>
      <c r="E466" s="47" t="s">
        <v>676</v>
      </c>
      <c r="F466" s="97" t="s">
        <v>675</v>
      </c>
      <c r="G466" s="97"/>
      <c r="H466" s="97"/>
      <c r="I466" s="47" t="s">
        <v>446</v>
      </c>
      <c r="J466" s="97" t="s">
        <v>13</v>
      </c>
      <c r="K466" s="97"/>
      <c r="L466" s="45" t="s">
        <v>14</v>
      </c>
      <c r="M466" s="45">
        <v>4</v>
      </c>
      <c r="N466" s="96" t="s">
        <v>15</v>
      </c>
      <c r="O466" s="96"/>
      <c r="P466" s="96"/>
      <c r="Q466" s="45" t="s">
        <v>14</v>
      </c>
      <c r="R466" s="19">
        <v>0</v>
      </c>
    </row>
    <row r="467" spans="2:18" ht="30" customHeight="1">
      <c r="B467" s="6"/>
      <c r="C467" s="96">
        <v>2019</v>
      </c>
      <c r="D467" s="96"/>
      <c r="E467" s="47" t="s">
        <v>674</v>
      </c>
      <c r="F467" s="97" t="s">
        <v>673</v>
      </c>
      <c r="G467" s="97"/>
      <c r="H467" s="97"/>
      <c r="I467" s="47" t="s">
        <v>446</v>
      </c>
      <c r="J467" s="97" t="s">
        <v>13</v>
      </c>
      <c r="K467" s="97"/>
      <c r="L467" s="45" t="s">
        <v>25</v>
      </c>
      <c r="M467" s="45">
        <v>5</v>
      </c>
      <c r="N467" s="96" t="s">
        <v>15</v>
      </c>
      <c r="O467" s="96"/>
      <c r="P467" s="96"/>
      <c r="Q467" s="45" t="s">
        <v>14</v>
      </c>
      <c r="R467" s="19">
        <v>0</v>
      </c>
    </row>
    <row r="468" spans="2:18" ht="30" customHeight="1">
      <c r="B468" s="6"/>
      <c r="C468" s="96">
        <v>2019</v>
      </c>
      <c r="D468" s="96"/>
      <c r="E468" s="47" t="s">
        <v>672</v>
      </c>
      <c r="F468" s="97" t="s">
        <v>671</v>
      </c>
      <c r="G468" s="97"/>
      <c r="H468" s="97"/>
      <c r="I468" s="47" t="s">
        <v>446</v>
      </c>
      <c r="J468" s="97" t="s">
        <v>13</v>
      </c>
      <c r="K468" s="97"/>
      <c r="L468" s="45" t="s">
        <v>25</v>
      </c>
      <c r="M468" s="45">
        <v>5</v>
      </c>
      <c r="N468" s="96" t="s">
        <v>15</v>
      </c>
      <c r="O468" s="96"/>
      <c r="P468" s="96"/>
      <c r="Q468" s="45" t="s">
        <v>14</v>
      </c>
      <c r="R468" s="19">
        <v>0</v>
      </c>
    </row>
    <row r="469" spans="2:18" ht="30" customHeight="1">
      <c r="B469" s="6"/>
      <c r="C469" s="96">
        <v>2019</v>
      </c>
      <c r="D469" s="96"/>
      <c r="E469" s="47" t="s">
        <v>670</v>
      </c>
      <c r="F469" s="97" t="s">
        <v>669</v>
      </c>
      <c r="G469" s="97"/>
      <c r="H469" s="97"/>
      <c r="I469" s="47" t="s">
        <v>446</v>
      </c>
      <c r="J469" s="97" t="s">
        <v>13</v>
      </c>
      <c r="K469" s="97"/>
      <c r="L469" s="45" t="s">
        <v>25</v>
      </c>
      <c r="M469" s="45">
        <v>5</v>
      </c>
      <c r="N469" s="96" t="s">
        <v>15</v>
      </c>
      <c r="O469" s="96"/>
      <c r="P469" s="96"/>
      <c r="Q469" s="45" t="s">
        <v>14</v>
      </c>
      <c r="R469" s="19">
        <v>0</v>
      </c>
    </row>
    <row r="470" spans="2:18" ht="30" customHeight="1">
      <c r="B470" s="6"/>
      <c r="C470" s="96">
        <v>2019</v>
      </c>
      <c r="D470" s="96"/>
      <c r="E470" s="47" t="s">
        <v>668</v>
      </c>
      <c r="F470" s="97" t="s">
        <v>667</v>
      </c>
      <c r="G470" s="97"/>
      <c r="H470" s="97"/>
      <c r="I470" s="47" t="s">
        <v>446</v>
      </c>
      <c r="J470" s="97" t="s">
        <v>13</v>
      </c>
      <c r="K470" s="97"/>
      <c r="L470" s="45" t="s">
        <v>25</v>
      </c>
      <c r="M470" s="45">
        <v>5</v>
      </c>
      <c r="N470" s="96" t="s">
        <v>15</v>
      </c>
      <c r="O470" s="96"/>
      <c r="P470" s="96"/>
      <c r="Q470" s="45" t="s">
        <v>14</v>
      </c>
      <c r="R470" s="19">
        <v>0</v>
      </c>
    </row>
    <row r="471" spans="2:18" ht="30" customHeight="1">
      <c r="B471" s="6"/>
      <c r="C471" s="96">
        <v>2019</v>
      </c>
      <c r="D471" s="96"/>
      <c r="E471" s="47" t="s">
        <v>666</v>
      </c>
      <c r="F471" s="97" t="s">
        <v>665</v>
      </c>
      <c r="G471" s="97"/>
      <c r="H471" s="97"/>
      <c r="I471" s="47" t="s">
        <v>446</v>
      </c>
      <c r="J471" s="97" t="s">
        <v>13</v>
      </c>
      <c r="K471" s="97"/>
      <c r="L471" s="45" t="s">
        <v>25</v>
      </c>
      <c r="M471" s="45">
        <v>5</v>
      </c>
      <c r="N471" s="96" t="s">
        <v>15</v>
      </c>
      <c r="O471" s="96"/>
      <c r="P471" s="96"/>
      <c r="Q471" s="45" t="s">
        <v>14</v>
      </c>
      <c r="R471" s="19">
        <v>0</v>
      </c>
    </row>
    <row r="472" spans="2:18" ht="30" customHeight="1">
      <c r="B472" s="6"/>
      <c r="C472" s="96">
        <v>2019</v>
      </c>
      <c r="D472" s="96"/>
      <c r="E472" s="47" t="s">
        <v>664</v>
      </c>
      <c r="F472" s="97" t="s">
        <v>663</v>
      </c>
      <c r="G472" s="97"/>
      <c r="H472" s="97"/>
      <c r="I472" s="47" t="s">
        <v>446</v>
      </c>
      <c r="J472" s="97" t="s">
        <v>13</v>
      </c>
      <c r="K472" s="97"/>
      <c r="L472" s="45" t="s">
        <v>25</v>
      </c>
      <c r="M472" s="45">
        <v>5</v>
      </c>
      <c r="N472" s="96" t="s">
        <v>15</v>
      </c>
      <c r="O472" s="96"/>
      <c r="P472" s="96"/>
      <c r="Q472" s="45" t="s">
        <v>14</v>
      </c>
      <c r="R472" s="19">
        <v>0</v>
      </c>
    </row>
    <row r="473" spans="2:18" s="18" customFormat="1" ht="30" customHeight="1">
      <c r="B473" s="4"/>
      <c r="C473" s="94">
        <v>2019</v>
      </c>
      <c r="D473" s="94"/>
      <c r="E473" s="1" t="s">
        <v>662</v>
      </c>
      <c r="F473" s="95" t="s">
        <v>660</v>
      </c>
      <c r="G473" s="95"/>
      <c r="H473" s="95"/>
      <c r="I473" s="1" t="s">
        <v>446</v>
      </c>
      <c r="J473" s="95" t="s">
        <v>13</v>
      </c>
      <c r="K473" s="95"/>
      <c r="L473" s="48" t="s">
        <v>14</v>
      </c>
      <c r="M473" s="48">
        <v>3</v>
      </c>
      <c r="N473" s="94" t="s">
        <v>15</v>
      </c>
      <c r="O473" s="94"/>
      <c r="P473" s="94"/>
      <c r="Q473" s="48" t="s">
        <v>14</v>
      </c>
      <c r="R473" s="17">
        <f>R474</f>
        <v>250000</v>
      </c>
    </row>
    <row r="474" spans="2:18" ht="30" customHeight="1">
      <c r="B474" s="3"/>
      <c r="C474" s="96">
        <v>2019</v>
      </c>
      <c r="D474" s="96"/>
      <c r="E474" s="47" t="s">
        <v>661</v>
      </c>
      <c r="F474" s="97" t="s">
        <v>660</v>
      </c>
      <c r="G474" s="97"/>
      <c r="H474" s="97"/>
      <c r="I474" s="47" t="s">
        <v>446</v>
      </c>
      <c r="J474" s="97" t="s">
        <v>13</v>
      </c>
      <c r="K474" s="97"/>
      <c r="L474" s="45" t="s">
        <v>14</v>
      </c>
      <c r="M474" s="45">
        <v>4</v>
      </c>
      <c r="N474" s="96" t="s">
        <v>15</v>
      </c>
      <c r="O474" s="96"/>
      <c r="P474" s="96"/>
      <c r="Q474" s="45" t="s">
        <v>14</v>
      </c>
      <c r="R474" s="19">
        <v>250000</v>
      </c>
    </row>
    <row r="475" spans="2:18" ht="30" customHeight="1">
      <c r="B475" s="6"/>
      <c r="C475" s="96">
        <v>2019</v>
      </c>
      <c r="D475" s="96"/>
      <c r="E475" s="47" t="s">
        <v>659</v>
      </c>
      <c r="F475" s="97" t="s">
        <v>658</v>
      </c>
      <c r="G475" s="97"/>
      <c r="H475" s="97"/>
      <c r="I475" s="47" t="s">
        <v>446</v>
      </c>
      <c r="J475" s="97" t="s">
        <v>13</v>
      </c>
      <c r="K475" s="97"/>
      <c r="L475" s="45" t="s">
        <v>25</v>
      </c>
      <c r="M475" s="45">
        <v>5</v>
      </c>
      <c r="N475" s="96" t="s">
        <v>15</v>
      </c>
      <c r="O475" s="96"/>
      <c r="P475" s="96"/>
      <c r="Q475" s="45" t="s">
        <v>14</v>
      </c>
      <c r="R475" s="19">
        <v>0</v>
      </c>
    </row>
    <row r="476" spans="2:18" ht="30" customHeight="1">
      <c r="B476" s="6"/>
      <c r="C476" s="96">
        <v>2019</v>
      </c>
      <c r="D476" s="96"/>
      <c r="E476" s="47" t="s">
        <v>657</v>
      </c>
      <c r="F476" s="97" t="s">
        <v>656</v>
      </c>
      <c r="G476" s="97"/>
      <c r="H476" s="97"/>
      <c r="I476" s="47" t="s">
        <v>446</v>
      </c>
      <c r="J476" s="97" t="s">
        <v>13</v>
      </c>
      <c r="K476" s="97"/>
      <c r="L476" s="45" t="s">
        <v>25</v>
      </c>
      <c r="M476" s="45">
        <v>5</v>
      </c>
      <c r="N476" s="96" t="s">
        <v>15</v>
      </c>
      <c r="O476" s="96"/>
      <c r="P476" s="96"/>
      <c r="Q476" s="45" t="s">
        <v>14</v>
      </c>
      <c r="R476" s="19">
        <v>0</v>
      </c>
    </row>
    <row r="477" spans="2:18" ht="30" customHeight="1">
      <c r="B477" s="6"/>
      <c r="C477" s="96">
        <v>2019</v>
      </c>
      <c r="D477" s="96"/>
      <c r="E477" s="47" t="s">
        <v>655</v>
      </c>
      <c r="F477" s="97" t="s">
        <v>654</v>
      </c>
      <c r="G477" s="97"/>
      <c r="H477" s="97"/>
      <c r="I477" s="47" t="s">
        <v>446</v>
      </c>
      <c r="J477" s="97" t="s">
        <v>13</v>
      </c>
      <c r="K477" s="97"/>
      <c r="L477" s="45" t="s">
        <v>25</v>
      </c>
      <c r="M477" s="45">
        <v>5</v>
      </c>
      <c r="N477" s="96" t="s">
        <v>15</v>
      </c>
      <c r="O477" s="96"/>
      <c r="P477" s="96"/>
      <c r="Q477" s="45" t="s">
        <v>14</v>
      </c>
      <c r="R477" s="19">
        <v>0</v>
      </c>
    </row>
    <row r="478" spans="2:18" ht="30" customHeight="1">
      <c r="B478" s="6"/>
      <c r="C478" s="96">
        <v>2019</v>
      </c>
      <c r="D478" s="96"/>
      <c r="E478" s="47" t="s">
        <v>653</v>
      </c>
      <c r="F478" s="97" t="s">
        <v>652</v>
      </c>
      <c r="G478" s="97"/>
      <c r="H478" s="97"/>
      <c r="I478" s="47" t="s">
        <v>446</v>
      </c>
      <c r="J478" s="97" t="s">
        <v>13</v>
      </c>
      <c r="K478" s="97"/>
      <c r="L478" s="45" t="s">
        <v>25</v>
      </c>
      <c r="M478" s="45">
        <v>5</v>
      </c>
      <c r="N478" s="96" t="s">
        <v>15</v>
      </c>
      <c r="O478" s="96"/>
      <c r="P478" s="96"/>
      <c r="Q478" s="45" t="s">
        <v>14</v>
      </c>
      <c r="R478" s="19">
        <v>0</v>
      </c>
    </row>
    <row r="479" spans="2:18" ht="30" customHeight="1">
      <c r="B479" s="6"/>
      <c r="C479" s="96">
        <v>2019</v>
      </c>
      <c r="D479" s="96"/>
      <c r="E479" s="47" t="s">
        <v>651</v>
      </c>
      <c r="F479" s="97" t="s">
        <v>650</v>
      </c>
      <c r="G479" s="97"/>
      <c r="H479" s="97"/>
      <c r="I479" s="47" t="s">
        <v>446</v>
      </c>
      <c r="J479" s="97" t="s">
        <v>13</v>
      </c>
      <c r="K479" s="97"/>
      <c r="L479" s="45" t="s">
        <v>25</v>
      </c>
      <c r="M479" s="45">
        <v>5</v>
      </c>
      <c r="N479" s="96" t="s">
        <v>15</v>
      </c>
      <c r="O479" s="96"/>
      <c r="P479" s="96"/>
      <c r="Q479" s="45" t="s">
        <v>14</v>
      </c>
      <c r="R479" s="19">
        <v>0</v>
      </c>
    </row>
    <row r="480" spans="2:18" ht="30" customHeight="1">
      <c r="B480" s="6"/>
      <c r="C480" s="96">
        <v>2019</v>
      </c>
      <c r="D480" s="96"/>
      <c r="E480" s="47" t="s">
        <v>649</v>
      </c>
      <c r="F480" s="97" t="s">
        <v>648</v>
      </c>
      <c r="G480" s="97"/>
      <c r="H480" s="97"/>
      <c r="I480" s="47" t="s">
        <v>446</v>
      </c>
      <c r="J480" s="97" t="s">
        <v>13</v>
      </c>
      <c r="K480" s="97"/>
      <c r="L480" s="45" t="s">
        <v>25</v>
      </c>
      <c r="M480" s="45">
        <v>5</v>
      </c>
      <c r="N480" s="96" t="s">
        <v>15</v>
      </c>
      <c r="O480" s="96"/>
      <c r="P480" s="96"/>
      <c r="Q480" s="45" t="s">
        <v>14</v>
      </c>
      <c r="R480" s="19">
        <v>0</v>
      </c>
    </row>
    <row r="481" spans="2:18" ht="30" customHeight="1">
      <c r="B481" s="6"/>
      <c r="C481" s="96">
        <v>2019</v>
      </c>
      <c r="D481" s="96"/>
      <c r="E481" s="47" t="s">
        <v>647</v>
      </c>
      <c r="F481" s="97" t="s">
        <v>646</v>
      </c>
      <c r="G481" s="97"/>
      <c r="H481" s="97"/>
      <c r="I481" s="47" t="s">
        <v>446</v>
      </c>
      <c r="J481" s="97" t="s">
        <v>13</v>
      </c>
      <c r="K481" s="97"/>
      <c r="L481" s="45" t="s">
        <v>25</v>
      </c>
      <c r="M481" s="45">
        <v>5</v>
      </c>
      <c r="N481" s="96" t="s">
        <v>15</v>
      </c>
      <c r="O481" s="96"/>
      <c r="P481" s="96"/>
      <c r="Q481" s="45" t="s">
        <v>14</v>
      </c>
      <c r="R481" s="19">
        <v>0</v>
      </c>
    </row>
    <row r="482" spans="2:18" s="18" customFormat="1" ht="30" customHeight="1">
      <c r="B482" s="4"/>
      <c r="C482" s="94">
        <v>2019</v>
      </c>
      <c r="D482" s="94"/>
      <c r="E482" s="1" t="s">
        <v>645</v>
      </c>
      <c r="F482" s="95" t="s">
        <v>643</v>
      </c>
      <c r="G482" s="95"/>
      <c r="H482" s="95"/>
      <c r="I482" s="1" t="s">
        <v>446</v>
      </c>
      <c r="J482" s="95" t="s">
        <v>13</v>
      </c>
      <c r="K482" s="95"/>
      <c r="L482" s="48" t="s">
        <v>14</v>
      </c>
      <c r="M482" s="48">
        <v>3</v>
      </c>
      <c r="N482" s="94" t="s">
        <v>15</v>
      </c>
      <c r="O482" s="94"/>
      <c r="P482" s="94"/>
      <c r="Q482" s="48" t="s">
        <v>14</v>
      </c>
      <c r="R482" s="17">
        <f>R483</f>
        <v>114982.17</v>
      </c>
    </row>
    <row r="483" spans="2:18" ht="30" customHeight="1">
      <c r="B483" s="3"/>
      <c r="C483" s="96">
        <v>2019</v>
      </c>
      <c r="D483" s="96"/>
      <c r="E483" s="47" t="s">
        <v>644</v>
      </c>
      <c r="F483" s="97" t="s">
        <v>643</v>
      </c>
      <c r="G483" s="97"/>
      <c r="H483" s="97"/>
      <c r="I483" s="47" t="s">
        <v>446</v>
      </c>
      <c r="J483" s="97" t="s">
        <v>13</v>
      </c>
      <c r="K483" s="97"/>
      <c r="L483" s="45" t="s">
        <v>14</v>
      </c>
      <c r="M483" s="45">
        <v>4</v>
      </c>
      <c r="N483" s="96" t="s">
        <v>15</v>
      </c>
      <c r="O483" s="96"/>
      <c r="P483" s="96"/>
      <c r="Q483" s="45" t="s">
        <v>14</v>
      </c>
      <c r="R483" s="19">
        <f>14982.17+100000</f>
        <v>114982.17</v>
      </c>
    </row>
    <row r="484" spans="2:18" ht="30" customHeight="1">
      <c r="B484" s="6"/>
      <c r="C484" s="96">
        <v>2019</v>
      </c>
      <c r="D484" s="96"/>
      <c r="E484" s="47" t="s">
        <v>642</v>
      </c>
      <c r="F484" s="97" t="s">
        <v>641</v>
      </c>
      <c r="G484" s="97"/>
      <c r="H484" s="97"/>
      <c r="I484" s="47" t="s">
        <v>446</v>
      </c>
      <c r="J484" s="97" t="s">
        <v>13</v>
      </c>
      <c r="K484" s="97"/>
      <c r="L484" s="45" t="s">
        <v>25</v>
      </c>
      <c r="M484" s="45">
        <v>5</v>
      </c>
      <c r="N484" s="96" t="s">
        <v>15</v>
      </c>
      <c r="O484" s="96"/>
      <c r="P484" s="96"/>
      <c r="Q484" s="45" t="s">
        <v>14</v>
      </c>
      <c r="R484" s="19">
        <v>0</v>
      </c>
    </row>
    <row r="485" spans="2:18" ht="30" customHeight="1">
      <c r="B485" s="6"/>
      <c r="C485" s="96">
        <v>2019</v>
      </c>
      <c r="D485" s="96"/>
      <c r="E485" s="47" t="s">
        <v>640</v>
      </c>
      <c r="F485" s="97" t="s">
        <v>639</v>
      </c>
      <c r="G485" s="97"/>
      <c r="H485" s="97"/>
      <c r="I485" s="47" t="s">
        <v>446</v>
      </c>
      <c r="J485" s="97" t="s">
        <v>13</v>
      </c>
      <c r="K485" s="97"/>
      <c r="L485" s="45" t="s">
        <v>25</v>
      </c>
      <c r="M485" s="45">
        <v>5</v>
      </c>
      <c r="N485" s="96" t="s">
        <v>15</v>
      </c>
      <c r="O485" s="96"/>
      <c r="P485" s="96"/>
      <c r="Q485" s="45" t="s">
        <v>14</v>
      </c>
      <c r="R485" s="19">
        <v>0</v>
      </c>
    </row>
    <row r="486" spans="2:18" ht="30" customHeight="1">
      <c r="B486" s="6"/>
      <c r="C486" s="96">
        <v>2019</v>
      </c>
      <c r="D486" s="96"/>
      <c r="E486" s="47" t="s">
        <v>638</v>
      </c>
      <c r="F486" s="97" t="s">
        <v>637</v>
      </c>
      <c r="G486" s="97"/>
      <c r="H486" s="97"/>
      <c r="I486" s="47" t="s">
        <v>446</v>
      </c>
      <c r="J486" s="97" t="s">
        <v>13</v>
      </c>
      <c r="K486" s="97"/>
      <c r="L486" s="45" t="s">
        <v>25</v>
      </c>
      <c r="M486" s="45">
        <v>5</v>
      </c>
      <c r="N486" s="96" t="s">
        <v>15</v>
      </c>
      <c r="O486" s="96"/>
      <c r="P486" s="96"/>
      <c r="Q486" s="45" t="s">
        <v>14</v>
      </c>
      <c r="R486" s="19">
        <v>0</v>
      </c>
    </row>
    <row r="487" spans="2:18" ht="30" customHeight="1">
      <c r="B487" s="6"/>
      <c r="C487" s="96">
        <v>2019</v>
      </c>
      <c r="D487" s="96"/>
      <c r="E487" s="47" t="s">
        <v>636</v>
      </c>
      <c r="F487" s="97" t="s">
        <v>635</v>
      </c>
      <c r="G487" s="97"/>
      <c r="H487" s="97"/>
      <c r="I487" s="47" t="s">
        <v>446</v>
      </c>
      <c r="J487" s="97" t="s">
        <v>13</v>
      </c>
      <c r="K487" s="97"/>
      <c r="L487" s="45" t="s">
        <v>25</v>
      </c>
      <c r="M487" s="45">
        <v>5</v>
      </c>
      <c r="N487" s="96" t="s">
        <v>15</v>
      </c>
      <c r="O487" s="96"/>
      <c r="P487" s="96"/>
      <c r="Q487" s="45" t="s">
        <v>14</v>
      </c>
      <c r="R487" s="19">
        <v>0</v>
      </c>
    </row>
    <row r="488" spans="2:18" ht="30" customHeight="1">
      <c r="B488" s="6"/>
      <c r="C488" s="96">
        <v>2019</v>
      </c>
      <c r="D488" s="96"/>
      <c r="E488" s="47" t="s">
        <v>634</v>
      </c>
      <c r="F488" s="97" t="s">
        <v>633</v>
      </c>
      <c r="G488" s="97"/>
      <c r="H488" s="97"/>
      <c r="I488" s="47" t="s">
        <v>446</v>
      </c>
      <c r="J488" s="97" t="s">
        <v>13</v>
      </c>
      <c r="K488" s="97"/>
      <c r="L488" s="45" t="s">
        <v>25</v>
      </c>
      <c r="M488" s="45">
        <v>5</v>
      </c>
      <c r="N488" s="96" t="s">
        <v>15</v>
      </c>
      <c r="O488" s="96"/>
      <c r="P488" s="96"/>
      <c r="Q488" s="45" t="s">
        <v>14</v>
      </c>
      <c r="R488" s="19">
        <v>0</v>
      </c>
    </row>
    <row r="489" spans="2:18" ht="30" customHeight="1">
      <c r="B489" s="6"/>
      <c r="C489" s="96">
        <v>2019</v>
      </c>
      <c r="D489" s="96"/>
      <c r="E489" s="47" t="s">
        <v>632</v>
      </c>
      <c r="F489" s="97" t="s">
        <v>631</v>
      </c>
      <c r="G489" s="97"/>
      <c r="H489" s="97"/>
      <c r="I489" s="47" t="s">
        <v>446</v>
      </c>
      <c r="J489" s="97" t="s">
        <v>13</v>
      </c>
      <c r="K489" s="97"/>
      <c r="L489" s="45" t="s">
        <v>25</v>
      </c>
      <c r="M489" s="45">
        <v>5</v>
      </c>
      <c r="N489" s="96" t="s">
        <v>15</v>
      </c>
      <c r="O489" s="96"/>
      <c r="P489" s="96"/>
      <c r="Q489" s="45" t="s">
        <v>14</v>
      </c>
      <c r="R489" s="19">
        <v>0</v>
      </c>
    </row>
    <row r="490" spans="2:18" ht="30" customHeight="1">
      <c r="B490" s="6"/>
      <c r="C490" s="96">
        <v>2019</v>
      </c>
      <c r="D490" s="96"/>
      <c r="E490" s="47" t="s">
        <v>630</v>
      </c>
      <c r="F490" s="97" t="s">
        <v>629</v>
      </c>
      <c r="G490" s="97"/>
      <c r="H490" s="97"/>
      <c r="I490" s="47" t="s">
        <v>446</v>
      </c>
      <c r="J490" s="97" t="s">
        <v>13</v>
      </c>
      <c r="K490" s="97"/>
      <c r="L490" s="45" t="s">
        <v>25</v>
      </c>
      <c r="M490" s="45">
        <v>5</v>
      </c>
      <c r="N490" s="96" t="s">
        <v>15</v>
      </c>
      <c r="O490" s="96"/>
      <c r="P490" s="96"/>
      <c r="Q490" s="45" t="s">
        <v>14</v>
      </c>
      <c r="R490" s="19">
        <v>0</v>
      </c>
    </row>
    <row r="491" spans="2:18" ht="30" customHeight="1">
      <c r="B491" s="3"/>
      <c r="C491" s="96">
        <v>2019</v>
      </c>
      <c r="D491" s="96"/>
      <c r="E491" s="47" t="s">
        <v>628</v>
      </c>
      <c r="F491" s="97" t="s">
        <v>627</v>
      </c>
      <c r="G491" s="97"/>
      <c r="H491" s="97"/>
      <c r="I491" s="47" t="s">
        <v>446</v>
      </c>
      <c r="J491" s="97" t="s">
        <v>13</v>
      </c>
      <c r="K491" s="97"/>
      <c r="L491" s="45" t="s">
        <v>14</v>
      </c>
      <c r="M491" s="45">
        <v>4</v>
      </c>
      <c r="N491" s="96" t="s">
        <v>15</v>
      </c>
      <c r="O491" s="96"/>
      <c r="P491" s="96"/>
      <c r="Q491" s="45" t="s">
        <v>14</v>
      </c>
      <c r="R491" s="19">
        <v>0</v>
      </c>
    </row>
    <row r="492" spans="2:18" ht="30" customHeight="1">
      <c r="B492" s="6"/>
      <c r="C492" s="96">
        <v>2019</v>
      </c>
      <c r="D492" s="96"/>
      <c r="E492" s="47" t="s">
        <v>626</v>
      </c>
      <c r="F492" s="97" t="s">
        <v>625</v>
      </c>
      <c r="G492" s="97"/>
      <c r="H492" s="97"/>
      <c r="I492" s="47" t="s">
        <v>446</v>
      </c>
      <c r="J492" s="97" t="s">
        <v>13</v>
      </c>
      <c r="K492" s="97"/>
      <c r="L492" s="45" t="s">
        <v>25</v>
      </c>
      <c r="M492" s="45">
        <v>5</v>
      </c>
      <c r="N492" s="96" t="s">
        <v>15</v>
      </c>
      <c r="O492" s="96"/>
      <c r="P492" s="96"/>
      <c r="Q492" s="45" t="s">
        <v>14</v>
      </c>
      <c r="R492" s="19">
        <v>0</v>
      </c>
    </row>
    <row r="493" spans="2:18" ht="30" customHeight="1">
      <c r="B493" s="3"/>
      <c r="C493" s="96">
        <v>2019</v>
      </c>
      <c r="D493" s="96"/>
      <c r="E493" s="47" t="s">
        <v>624</v>
      </c>
      <c r="F493" s="97" t="s">
        <v>623</v>
      </c>
      <c r="G493" s="97"/>
      <c r="H493" s="97"/>
      <c r="I493" s="47" t="s">
        <v>446</v>
      </c>
      <c r="J493" s="97" t="s">
        <v>13</v>
      </c>
      <c r="K493" s="97"/>
      <c r="L493" s="45" t="s">
        <v>14</v>
      </c>
      <c r="M493" s="45">
        <v>4</v>
      </c>
      <c r="N493" s="96" t="s">
        <v>15</v>
      </c>
      <c r="O493" s="96"/>
      <c r="P493" s="96"/>
      <c r="Q493" s="45" t="s">
        <v>14</v>
      </c>
      <c r="R493" s="19">
        <v>0</v>
      </c>
    </row>
    <row r="494" spans="2:18" ht="30" customHeight="1">
      <c r="B494" s="6"/>
      <c r="C494" s="96">
        <v>2019</v>
      </c>
      <c r="D494" s="96"/>
      <c r="E494" s="47" t="s">
        <v>622</v>
      </c>
      <c r="F494" s="97" t="s">
        <v>621</v>
      </c>
      <c r="G494" s="97"/>
      <c r="H494" s="97"/>
      <c r="I494" s="47" t="s">
        <v>446</v>
      </c>
      <c r="J494" s="97" t="s">
        <v>13</v>
      </c>
      <c r="K494" s="97"/>
      <c r="L494" s="45" t="s">
        <v>25</v>
      </c>
      <c r="M494" s="45">
        <v>5</v>
      </c>
      <c r="N494" s="96" t="s">
        <v>15</v>
      </c>
      <c r="O494" s="96"/>
      <c r="P494" s="96"/>
      <c r="Q494" s="45" t="s">
        <v>14</v>
      </c>
      <c r="R494" s="19">
        <v>0</v>
      </c>
    </row>
    <row r="495" spans="2:18" s="18" customFormat="1" ht="30" customHeight="1">
      <c r="B495" s="4"/>
      <c r="C495" s="94">
        <v>2019</v>
      </c>
      <c r="D495" s="94"/>
      <c r="E495" s="1" t="s">
        <v>620</v>
      </c>
      <c r="F495" s="95" t="s">
        <v>619</v>
      </c>
      <c r="G495" s="95"/>
      <c r="H495" s="95"/>
      <c r="I495" s="1" t="s">
        <v>446</v>
      </c>
      <c r="J495" s="95" t="s">
        <v>13</v>
      </c>
      <c r="K495" s="95"/>
      <c r="L495" s="48" t="s">
        <v>14</v>
      </c>
      <c r="M495" s="48">
        <v>3</v>
      </c>
      <c r="N495" s="94" t="s">
        <v>15</v>
      </c>
      <c r="O495" s="94"/>
      <c r="P495" s="94"/>
      <c r="Q495" s="48" t="s">
        <v>14</v>
      </c>
      <c r="R495" s="17">
        <f>R496+R497+R498+R499</f>
        <v>451594.06</v>
      </c>
    </row>
    <row r="496" spans="2:18" ht="30" customHeight="1">
      <c r="B496" s="3"/>
      <c r="C496" s="96">
        <v>2019</v>
      </c>
      <c r="D496" s="96"/>
      <c r="E496" s="47" t="s">
        <v>618</v>
      </c>
      <c r="F496" s="97" t="s">
        <v>617</v>
      </c>
      <c r="G496" s="97"/>
      <c r="H496" s="97"/>
      <c r="I496" s="47" t="s">
        <v>446</v>
      </c>
      <c r="J496" s="97" t="s">
        <v>13</v>
      </c>
      <c r="K496" s="97"/>
      <c r="L496" s="45" t="s">
        <v>25</v>
      </c>
      <c r="M496" s="45">
        <v>4</v>
      </c>
      <c r="N496" s="96" t="s">
        <v>15</v>
      </c>
      <c r="O496" s="96"/>
      <c r="P496" s="96"/>
      <c r="Q496" s="45" t="s">
        <v>14</v>
      </c>
      <c r="R496" s="19">
        <f>2000</f>
        <v>2000</v>
      </c>
    </row>
    <row r="497" spans="2:18" ht="30" customHeight="1">
      <c r="B497" s="3"/>
      <c r="C497" s="96">
        <v>2019</v>
      </c>
      <c r="D497" s="96"/>
      <c r="E497" s="47" t="s">
        <v>616</v>
      </c>
      <c r="F497" s="97" t="s">
        <v>615</v>
      </c>
      <c r="G497" s="97"/>
      <c r="H497" s="97"/>
      <c r="I497" s="47" t="s">
        <v>446</v>
      </c>
      <c r="J497" s="97" t="s">
        <v>13</v>
      </c>
      <c r="K497" s="97"/>
      <c r="L497" s="45" t="s">
        <v>25</v>
      </c>
      <c r="M497" s="45">
        <v>4</v>
      </c>
      <c r="N497" s="96" t="s">
        <v>15</v>
      </c>
      <c r="O497" s="96"/>
      <c r="P497" s="96"/>
      <c r="Q497" s="45" t="s">
        <v>14</v>
      </c>
      <c r="R497" s="19">
        <v>3000</v>
      </c>
    </row>
    <row r="498" spans="2:18" ht="30" customHeight="1">
      <c r="B498" s="3"/>
      <c r="C498" s="96">
        <v>2019</v>
      </c>
      <c r="D498" s="96"/>
      <c r="E498" s="47" t="s">
        <v>614</v>
      </c>
      <c r="F498" s="97" t="s">
        <v>613</v>
      </c>
      <c r="G498" s="97"/>
      <c r="H498" s="97"/>
      <c r="I498" s="47" t="s">
        <v>446</v>
      </c>
      <c r="J498" s="97" t="s">
        <v>13</v>
      </c>
      <c r="K498" s="97"/>
      <c r="L498" s="45" t="s">
        <v>25</v>
      </c>
      <c r="M498" s="45">
        <v>4</v>
      </c>
      <c r="N498" s="96" t="s">
        <v>15</v>
      </c>
      <c r="O498" s="96"/>
      <c r="P498" s="96"/>
      <c r="Q498" s="45" t="s">
        <v>14</v>
      </c>
      <c r="R498" s="19">
        <v>220000</v>
      </c>
    </row>
    <row r="499" spans="2:18" ht="30" customHeight="1">
      <c r="B499" s="3"/>
      <c r="C499" s="96">
        <v>2019</v>
      </c>
      <c r="D499" s="96"/>
      <c r="E499" s="47" t="s">
        <v>612</v>
      </c>
      <c r="F499" s="97" t="s">
        <v>611</v>
      </c>
      <c r="G499" s="97"/>
      <c r="H499" s="97"/>
      <c r="I499" s="47" t="s">
        <v>446</v>
      </c>
      <c r="J499" s="97" t="s">
        <v>13</v>
      </c>
      <c r="K499" s="97"/>
      <c r="L499" s="45" t="s">
        <v>25</v>
      </c>
      <c r="M499" s="45">
        <v>4</v>
      </c>
      <c r="N499" s="96" t="s">
        <v>15</v>
      </c>
      <c r="O499" s="96"/>
      <c r="P499" s="96"/>
      <c r="Q499" s="45" t="s">
        <v>14</v>
      </c>
      <c r="R499" s="19">
        <v>226594.06</v>
      </c>
    </row>
    <row r="500" spans="2:18" ht="30" customHeight="1">
      <c r="B500" s="3"/>
      <c r="C500" s="96">
        <v>2019</v>
      </c>
      <c r="D500" s="96"/>
      <c r="E500" s="47" t="s">
        <v>610</v>
      </c>
      <c r="F500" s="97" t="s">
        <v>609</v>
      </c>
      <c r="G500" s="97"/>
      <c r="H500" s="97"/>
      <c r="I500" s="47" t="s">
        <v>446</v>
      </c>
      <c r="J500" s="97" t="s">
        <v>13</v>
      </c>
      <c r="K500" s="97"/>
      <c r="L500" s="45" t="s">
        <v>25</v>
      </c>
      <c r="M500" s="45">
        <v>4</v>
      </c>
      <c r="N500" s="96" t="s">
        <v>15</v>
      </c>
      <c r="O500" s="96"/>
      <c r="P500" s="96"/>
      <c r="Q500" s="45" t="s">
        <v>14</v>
      </c>
      <c r="R500" s="19">
        <v>0</v>
      </c>
    </row>
    <row r="501" spans="2:18" ht="30" customHeight="1">
      <c r="B501" s="3"/>
      <c r="C501" s="96">
        <v>2019</v>
      </c>
      <c r="D501" s="96"/>
      <c r="E501" s="47" t="s">
        <v>608</v>
      </c>
      <c r="F501" s="97" t="s">
        <v>607</v>
      </c>
      <c r="G501" s="97"/>
      <c r="H501" s="97"/>
      <c r="I501" s="47" t="s">
        <v>446</v>
      </c>
      <c r="J501" s="97" t="s">
        <v>13</v>
      </c>
      <c r="K501" s="97"/>
      <c r="L501" s="45" t="s">
        <v>25</v>
      </c>
      <c r="M501" s="45">
        <v>4</v>
      </c>
      <c r="N501" s="96" t="s">
        <v>15</v>
      </c>
      <c r="O501" s="96"/>
      <c r="P501" s="96"/>
      <c r="Q501" s="45" t="s">
        <v>14</v>
      </c>
      <c r="R501" s="19">
        <v>0</v>
      </c>
    </row>
    <row r="502" spans="2:18" ht="30" customHeight="1">
      <c r="B502" s="3"/>
      <c r="C502" s="96">
        <v>2019</v>
      </c>
      <c r="D502" s="96"/>
      <c r="E502" s="47" t="s">
        <v>606</v>
      </c>
      <c r="F502" s="97" t="s">
        <v>605</v>
      </c>
      <c r="G502" s="97"/>
      <c r="H502" s="97"/>
      <c r="I502" s="47" t="s">
        <v>446</v>
      </c>
      <c r="J502" s="97" t="s">
        <v>13</v>
      </c>
      <c r="K502" s="97"/>
      <c r="L502" s="45" t="s">
        <v>25</v>
      </c>
      <c r="M502" s="45">
        <v>4</v>
      </c>
      <c r="N502" s="96" t="s">
        <v>15</v>
      </c>
      <c r="O502" s="96"/>
      <c r="P502" s="96"/>
      <c r="Q502" s="45" t="s">
        <v>14</v>
      </c>
      <c r="R502" s="19">
        <v>0</v>
      </c>
    </row>
    <row r="503" spans="2:18" s="16" customFormat="1" ht="30" customHeight="1">
      <c r="B503" s="5"/>
      <c r="C503" s="98">
        <v>2019</v>
      </c>
      <c r="D503" s="98"/>
      <c r="E503" s="53" t="s">
        <v>604</v>
      </c>
      <c r="F503" s="99" t="s">
        <v>603</v>
      </c>
      <c r="G503" s="99"/>
      <c r="H503" s="99"/>
      <c r="I503" s="53" t="s">
        <v>446</v>
      </c>
      <c r="J503" s="99" t="s">
        <v>13</v>
      </c>
      <c r="K503" s="99"/>
      <c r="L503" s="51" t="s">
        <v>14</v>
      </c>
      <c r="M503" s="51">
        <v>2</v>
      </c>
      <c r="N503" s="98" t="s">
        <v>15</v>
      </c>
      <c r="O503" s="98"/>
      <c r="P503" s="98"/>
      <c r="Q503" s="51" t="s">
        <v>14</v>
      </c>
      <c r="R503" s="15">
        <f>R504</f>
        <v>170843.41</v>
      </c>
    </row>
    <row r="504" spans="2:18" s="18" customFormat="1" ht="30" customHeight="1">
      <c r="B504" s="4"/>
      <c r="C504" s="94">
        <v>2019</v>
      </c>
      <c r="D504" s="94"/>
      <c r="E504" s="1" t="s">
        <v>602</v>
      </c>
      <c r="F504" s="95" t="s">
        <v>601</v>
      </c>
      <c r="G504" s="95"/>
      <c r="H504" s="95"/>
      <c r="I504" s="1" t="s">
        <v>446</v>
      </c>
      <c r="J504" s="95" t="s">
        <v>13</v>
      </c>
      <c r="K504" s="95"/>
      <c r="L504" s="48" t="s">
        <v>14</v>
      </c>
      <c r="M504" s="48">
        <v>3</v>
      </c>
      <c r="N504" s="94" t="s">
        <v>15</v>
      </c>
      <c r="O504" s="94"/>
      <c r="P504" s="94"/>
      <c r="Q504" s="48" t="s">
        <v>14</v>
      </c>
      <c r="R504" s="17">
        <f>R506+R508</f>
        <v>170843.41</v>
      </c>
    </row>
    <row r="505" spans="2:18" ht="30" customHeight="1">
      <c r="B505" s="3"/>
      <c r="C505" s="96">
        <v>2019</v>
      </c>
      <c r="D505" s="96"/>
      <c r="E505" s="47" t="s">
        <v>600</v>
      </c>
      <c r="F505" s="97" t="s">
        <v>599</v>
      </c>
      <c r="G505" s="97"/>
      <c r="H505" s="97"/>
      <c r="I505" s="47" t="s">
        <v>446</v>
      </c>
      <c r="J505" s="97" t="s">
        <v>13</v>
      </c>
      <c r="K505" s="97"/>
      <c r="L505" s="45" t="s">
        <v>25</v>
      </c>
      <c r="M505" s="45">
        <v>4</v>
      </c>
      <c r="N505" s="96" t="s">
        <v>15</v>
      </c>
      <c r="O505" s="96"/>
      <c r="P505" s="96"/>
      <c r="Q505" s="45" t="s">
        <v>14</v>
      </c>
      <c r="R505" s="19">
        <v>0</v>
      </c>
    </row>
    <row r="506" spans="2:18" ht="30" customHeight="1">
      <c r="B506" s="3"/>
      <c r="C506" s="96">
        <v>2019</v>
      </c>
      <c r="D506" s="96"/>
      <c r="E506" s="47" t="s">
        <v>598</v>
      </c>
      <c r="F506" s="97" t="s">
        <v>597</v>
      </c>
      <c r="G506" s="97"/>
      <c r="H506" s="97"/>
      <c r="I506" s="47" t="s">
        <v>446</v>
      </c>
      <c r="J506" s="97" t="s">
        <v>13</v>
      </c>
      <c r="K506" s="97"/>
      <c r="L506" s="45" t="s">
        <v>25</v>
      </c>
      <c r="M506" s="45">
        <v>4</v>
      </c>
      <c r="N506" s="96" t="s">
        <v>15</v>
      </c>
      <c r="O506" s="96"/>
      <c r="P506" s="96"/>
      <c r="Q506" s="45" t="s">
        <v>14</v>
      </c>
      <c r="R506" s="19">
        <f>168843.41</f>
        <v>168843.41</v>
      </c>
    </row>
    <row r="507" spans="2:18" ht="30" customHeight="1">
      <c r="B507" s="3"/>
      <c r="C507" s="96">
        <v>2019</v>
      </c>
      <c r="D507" s="96"/>
      <c r="E507" s="47" t="s">
        <v>596</v>
      </c>
      <c r="F507" s="97" t="s">
        <v>595</v>
      </c>
      <c r="G507" s="97"/>
      <c r="H507" s="97"/>
      <c r="I507" s="47" t="s">
        <v>446</v>
      </c>
      <c r="J507" s="97" t="s">
        <v>13</v>
      </c>
      <c r="K507" s="97"/>
      <c r="L507" s="45" t="s">
        <v>25</v>
      </c>
      <c r="M507" s="45">
        <v>4</v>
      </c>
      <c r="N507" s="96" t="s">
        <v>15</v>
      </c>
      <c r="O507" s="96"/>
      <c r="P507" s="96"/>
      <c r="Q507" s="45" t="s">
        <v>14</v>
      </c>
      <c r="R507" s="19">
        <v>0</v>
      </c>
    </row>
    <row r="508" spans="2:18" ht="30" customHeight="1">
      <c r="B508" s="3"/>
      <c r="C508" s="96">
        <v>2019</v>
      </c>
      <c r="D508" s="96"/>
      <c r="E508" s="47" t="s">
        <v>594</v>
      </c>
      <c r="F508" s="97" t="s">
        <v>593</v>
      </c>
      <c r="G508" s="97"/>
      <c r="H508" s="97"/>
      <c r="I508" s="47" t="s">
        <v>446</v>
      </c>
      <c r="J508" s="97" t="s">
        <v>13</v>
      </c>
      <c r="K508" s="97"/>
      <c r="L508" s="45" t="s">
        <v>25</v>
      </c>
      <c r="M508" s="45">
        <v>4</v>
      </c>
      <c r="N508" s="96" t="s">
        <v>15</v>
      </c>
      <c r="O508" s="96"/>
      <c r="P508" s="96"/>
      <c r="Q508" s="45" t="s">
        <v>14</v>
      </c>
      <c r="R508" s="19">
        <f>1500+500</f>
        <v>2000</v>
      </c>
    </row>
    <row r="509" spans="2:18" s="18" customFormat="1" ht="30" customHeight="1">
      <c r="B509" s="4"/>
      <c r="C509" s="94">
        <v>2019</v>
      </c>
      <c r="D509" s="94"/>
      <c r="E509" s="1" t="s">
        <v>592</v>
      </c>
      <c r="F509" s="95" t="s">
        <v>591</v>
      </c>
      <c r="G509" s="95"/>
      <c r="H509" s="95"/>
      <c r="I509" s="1" t="s">
        <v>446</v>
      </c>
      <c r="J509" s="95" t="s">
        <v>13</v>
      </c>
      <c r="K509" s="95"/>
      <c r="L509" s="48" t="s">
        <v>14</v>
      </c>
      <c r="M509" s="48">
        <v>3</v>
      </c>
      <c r="N509" s="94" t="s">
        <v>15</v>
      </c>
      <c r="O509" s="94"/>
      <c r="P509" s="94"/>
      <c r="Q509" s="48" t="s">
        <v>14</v>
      </c>
      <c r="R509" s="17">
        <v>0</v>
      </c>
    </row>
    <row r="510" spans="2:18" ht="30" customHeight="1">
      <c r="B510" s="3"/>
      <c r="C510" s="96">
        <v>2019</v>
      </c>
      <c r="D510" s="96"/>
      <c r="E510" s="47" t="s">
        <v>590</v>
      </c>
      <c r="F510" s="97" t="s">
        <v>589</v>
      </c>
      <c r="G510" s="97"/>
      <c r="H510" s="97"/>
      <c r="I510" s="47" t="s">
        <v>446</v>
      </c>
      <c r="J510" s="97" t="s">
        <v>13</v>
      </c>
      <c r="K510" s="97"/>
      <c r="L510" s="45" t="s">
        <v>25</v>
      </c>
      <c r="M510" s="45">
        <v>4</v>
      </c>
      <c r="N510" s="96" t="s">
        <v>15</v>
      </c>
      <c r="O510" s="96"/>
      <c r="P510" s="96"/>
      <c r="Q510" s="45" t="s">
        <v>14</v>
      </c>
      <c r="R510" s="19">
        <v>0</v>
      </c>
    </row>
    <row r="511" spans="2:18" ht="30" customHeight="1">
      <c r="B511" s="3"/>
      <c r="C511" s="96">
        <v>2019</v>
      </c>
      <c r="D511" s="96"/>
      <c r="E511" s="47" t="s">
        <v>588</v>
      </c>
      <c r="F511" s="97" t="s">
        <v>587</v>
      </c>
      <c r="G511" s="97"/>
      <c r="H511" s="97"/>
      <c r="I511" s="47" t="s">
        <v>446</v>
      </c>
      <c r="J511" s="97" t="s">
        <v>13</v>
      </c>
      <c r="K511" s="97"/>
      <c r="L511" s="45" t="s">
        <v>25</v>
      </c>
      <c r="M511" s="45">
        <v>4</v>
      </c>
      <c r="N511" s="96" t="s">
        <v>15</v>
      </c>
      <c r="O511" s="96"/>
      <c r="P511" s="96"/>
      <c r="Q511" s="45" t="s">
        <v>14</v>
      </c>
      <c r="R511" s="19">
        <v>0</v>
      </c>
    </row>
    <row r="512" spans="2:18" ht="30" customHeight="1">
      <c r="B512" s="3"/>
      <c r="C512" s="96">
        <v>2019</v>
      </c>
      <c r="D512" s="96"/>
      <c r="E512" s="47" t="s">
        <v>586</v>
      </c>
      <c r="F512" s="97" t="s">
        <v>585</v>
      </c>
      <c r="G512" s="97"/>
      <c r="H512" s="97"/>
      <c r="I512" s="47" t="s">
        <v>446</v>
      </c>
      <c r="J512" s="97" t="s">
        <v>13</v>
      </c>
      <c r="K512" s="97"/>
      <c r="L512" s="45" t="s">
        <v>25</v>
      </c>
      <c r="M512" s="45">
        <v>4</v>
      </c>
      <c r="N512" s="96" t="s">
        <v>15</v>
      </c>
      <c r="O512" s="96"/>
      <c r="P512" s="96"/>
      <c r="Q512" s="45" t="s">
        <v>14</v>
      </c>
      <c r="R512" s="19">
        <v>0</v>
      </c>
    </row>
    <row r="513" spans="2:18" s="18" customFormat="1" ht="30" customHeight="1">
      <c r="B513" s="4"/>
      <c r="C513" s="94">
        <v>2019</v>
      </c>
      <c r="D513" s="94"/>
      <c r="E513" s="1" t="s">
        <v>584</v>
      </c>
      <c r="F513" s="95" t="s">
        <v>583</v>
      </c>
      <c r="G513" s="95"/>
      <c r="H513" s="95"/>
      <c r="I513" s="1" t="s">
        <v>446</v>
      </c>
      <c r="J513" s="95" t="s">
        <v>13</v>
      </c>
      <c r="K513" s="95"/>
      <c r="L513" s="48" t="s">
        <v>14</v>
      </c>
      <c r="M513" s="48">
        <v>3</v>
      </c>
      <c r="N513" s="94" t="s">
        <v>15</v>
      </c>
      <c r="O513" s="94"/>
      <c r="P513" s="94"/>
      <c r="Q513" s="48" t="s">
        <v>14</v>
      </c>
      <c r="R513" s="17">
        <v>0</v>
      </c>
    </row>
    <row r="514" spans="2:18" ht="30" customHeight="1">
      <c r="B514" s="3"/>
      <c r="C514" s="96">
        <v>2019</v>
      </c>
      <c r="D514" s="96"/>
      <c r="E514" s="47" t="s">
        <v>582</v>
      </c>
      <c r="F514" s="97" t="s">
        <v>581</v>
      </c>
      <c r="G514" s="97"/>
      <c r="H514" s="97"/>
      <c r="I514" s="47" t="s">
        <v>446</v>
      </c>
      <c r="J514" s="97" t="s">
        <v>13</v>
      </c>
      <c r="K514" s="97"/>
      <c r="L514" s="45" t="s">
        <v>25</v>
      </c>
      <c r="M514" s="45">
        <v>4</v>
      </c>
      <c r="N514" s="96" t="s">
        <v>15</v>
      </c>
      <c r="O514" s="96"/>
      <c r="P514" s="96"/>
      <c r="Q514" s="45" t="s">
        <v>14</v>
      </c>
      <c r="R514" s="19">
        <v>0</v>
      </c>
    </row>
    <row r="515" spans="2:18" ht="30" customHeight="1">
      <c r="B515" s="3"/>
      <c r="C515" s="96">
        <v>2019</v>
      </c>
      <c r="D515" s="96"/>
      <c r="E515" s="47" t="s">
        <v>580</v>
      </c>
      <c r="F515" s="97" t="s">
        <v>579</v>
      </c>
      <c r="G515" s="97"/>
      <c r="H515" s="97"/>
      <c r="I515" s="47" t="s">
        <v>446</v>
      </c>
      <c r="J515" s="97" t="s">
        <v>13</v>
      </c>
      <c r="K515" s="97"/>
      <c r="L515" s="45" t="s">
        <v>25</v>
      </c>
      <c r="M515" s="45">
        <v>4</v>
      </c>
      <c r="N515" s="96" t="s">
        <v>15</v>
      </c>
      <c r="O515" s="96"/>
      <c r="P515" s="96"/>
      <c r="Q515" s="45" t="s">
        <v>14</v>
      </c>
      <c r="R515" s="19">
        <v>0</v>
      </c>
    </row>
    <row r="516" spans="2:18" ht="30" customHeight="1">
      <c r="B516" s="3"/>
      <c r="C516" s="96">
        <v>2019</v>
      </c>
      <c r="D516" s="96"/>
      <c r="E516" s="47" t="s">
        <v>578</v>
      </c>
      <c r="F516" s="97" t="s">
        <v>577</v>
      </c>
      <c r="G516" s="97"/>
      <c r="H516" s="97"/>
      <c r="I516" s="47" t="s">
        <v>446</v>
      </c>
      <c r="J516" s="97" t="s">
        <v>13</v>
      </c>
      <c r="K516" s="97"/>
      <c r="L516" s="45" t="s">
        <v>25</v>
      </c>
      <c r="M516" s="45">
        <v>4</v>
      </c>
      <c r="N516" s="96" t="s">
        <v>15</v>
      </c>
      <c r="O516" s="96"/>
      <c r="P516" s="96"/>
      <c r="Q516" s="45" t="s">
        <v>14</v>
      </c>
      <c r="R516" s="19">
        <v>0</v>
      </c>
    </row>
    <row r="517" spans="2:18" s="16" customFormat="1" ht="30" customHeight="1">
      <c r="B517" s="5"/>
      <c r="C517" s="98">
        <v>2019</v>
      </c>
      <c r="D517" s="98"/>
      <c r="E517" s="53" t="s">
        <v>576</v>
      </c>
      <c r="F517" s="99" t="s">
        <v>575</v>
      </c>
      <c r="G517" s="99"/>
      <c r="H517" s="99"/>
      <c r="I517" s="53" t="s">
        <v>446</v>
      </c>
      <c r="J517" s="99" t="s">
        <v>13</v>
      </c>
      <c r="K517" s="99"/>
      <c r="L517" s="51" t="s">
        <v>14</v>
      </c>
      <c r="M517" s="51">
        <v>2</v>
      </c>
      <c r="N517" s="98" t="s">
        <v>15</v>
      </c>
      <c r="O517" s="98"/>
      <c r="P517" s="98"/>
      <c r="Q517" s="51" t="s">
        <v>14</v>
      </c>
      <c r="R517" s="15">
        <f>R523+R532</f>
        <v>120990</v>
      </c>
    </row>
    <row r="518" spans="2:18" s="18" customFormat="1" ht="30" customHeight="1">
      <c r="B518" s="4"/>
      <c r="C518" s="94">
        <v>2019</v>
      </c>
      <c r="D518" s="94"/>
      <c r="E518" s="1" t="s">
        <v>574</v>
      </c>
      <c r="F518" s="95" t="s">
        <v>573</v>
      </c>
      <c r="G518" s="95"/>
      <c r="H518" s="95"/>
      <c r="I518" s="1" t="s">
        <v>446</v>
      </c>
      <c r="J518" s="95" t="s">
        <v>13</v>
      </c>
      <c r="K518" s="95"/>
      <c r="L518" s="48" t="s">
        <v>14</v>
      </c>
      <c r="M518" s="48">
        <v>3</v>
      </c>
      <c r="N518" s="94" t="s">
        <v>15</v>
      </c>
      <c r="O518" s="94"/>
      <c r="P518" s="94"/>
      <c r="Q518" s="48" t="s">
        <v>14</v>
      </c>
      <c r="R518" s="17">
        <v>0</v>
      </c>
    </row>
    <row r="519" spans="2:18" ht="30" customHeight="1">
      <c r="B519" s="3"/>
      <c r="C519" s="96">
        <v>2019</v>
      </c>
      <c r="D519" s="96"/>
      <c r="E519" s="47" t="s">
        <v>572</v>
      </c>
      <c r="F519" s="97" t="s">
        <v>571</v>
      </c>
      <c r="G519" s="97"/>
      <c r="H519" s="97"/>
      <c r="I519" s="47" t="s">
        <v>446</v>
      </c>
      <c r="J519" s="97" t="s">
        <v>13</v>
      </c>
      <c r="K519" s="97"/>
      <c r="L519" s="45" t="s">
        <v>25</v>
      </c>
      <c r="M519" s="45">
        <v>4</v>
      </c>
      <c r="N519" s="96" t="s">
        <v>15</v>
      </c>
      <c r="O519" s="96"/>
      <c r="P519" s="96"/>
      <c r="Q519" s="45" t="s">
        <v>14</v>
      </c>
      <c r="R519" s="19">
        <v>0</v>
      </c>
    </row>
    <row r="520" spans="2:18" ht="30" customHeight="1">
      <c r="B520" s="3"/>
      <c r="C520" s="96">
        <v>2019</v>
      </c>
      <c r="D520" s="96"/>
      <c r="E520" s="47" t="s">
        <v>570</v>
      </c>
      <c r="F520" s="97" t="s">
        <v>569</v>
      </c>
      <c r="G520" s="97"/>
      <c r="H520" s="97"/>
      <c r="I520" s="47" t="s">
        <v>446</v>
      </c>
      <c r="J520" s="97" t="s">
        <v>13</v>
      </c>
      <c r="K520" s="97"/>
      <c r="L520" s="45" t="s">
        <v>25</v>
      </c>
      <c r="M520" s="45">
        <v>4</v>
      </c>
      <c r="N520" s="96" t="s">
        <v>15</v>
      </c>
      <c r="O520" s="96"/>
      <c r="P520" s="96"/>
      <c r="Q520" s="45" t="s">
        <v>14</v>
      </c>
      <c r="R520" s="19">
        <v>0</v>
      </c>
    </row>
    <row r="521" spans="2:18" s="18" customFormat="1" ht="30" customHeight="1">
      <c r="B521" s="4"/>
      <c r="C521" s="94">
        <v>2019</v>
      </c>
      <c r="D521" s="94"/>
      <c r="E521" s="1" t="s">
        <v>568</v>
      </c>
      <c r="F521" s="95" t="s">
        <v>567</v>
      </c>
      <c r="G521" s="95"/>
      <c r="H521" s="95"/>
      <c r="I521" s="1" t="s">
        <v>446</v>
      </c>
      <c r="J521" s="95" t="s">
        <v>13</v>
      </c>
      <c r="K521" s="95"/>
      <c r="L521" s="48" t="s">
        <v>14</v>
      </c>
      <c r="M521" s="48">
        <v>3</v>
      </c>
      <c r="N521" s="94" t="s">
        <v>15</v>
      </c>
      <c r="O521" s="94"/>
      <c r="P521" s="94"/>
      <c r="Q521" s="48" t="s">
        <v>14</v>
      </c>
      <c r="R521" s="17">
        <v>0</v>
      </c>
    </row>
    <row r="522" spans="2:18" ht="30" customHeight="1">
      <c r="B522" s="3"/>
      <c r="C522" s="96">
        <v>2019</v>
      </c>
      <c r="D522" s="96"/>
      <c r="E522" s="47" t="s">
        <v>566</v>
      </c>
      <c r="F522" s="97" t="s">
        <v>565</v>
      </c>
      <c r="G522" s="97"/>
      <c r="H522" s="97"/>
      <c r="I522" s="47" t="s">
        <v>446</v>
      </c>
      <c r="J522" s="97" t="s">
        <v>13</v>
      </c>
      <c r="K522" s="97"/>
      <c r="L522" s="45" t="s">
        <v>25</v>
      </c>
      <c r="M522" s="45">
        <v>4</v>
      </c>
      <c r="N522" s="96" t="s">
        <v>15</v>
      </c>
      <c r="O522" s="96"/>
      <c r="P522" s="96"/>
      <c r="Q522" s="45" t="s">
        <v>14</v>
      </c>
      <c r="R522" s="19">
        <v>0</v>
      </c>
    </row>
    <row r="523" spans="2:18" s="18" customFormat="1" ht="30" customHeight="1">
      <c r="B523" s="4"/>
      <c r="C523" s="94">
        <v>2019</v>
      </c>
      <c r="D523" s="94"/>
      <c r="E523" s="1" t="s">
        <v>564</v>
      </c>
      <c r="F523" s="95" t="s">
        <v>563</v>
      </c>
      <c r="G523" s="95"/>
      <c r="H523" s="95"/>
      <c r="I523" s="1" t="s">
        <v>446</v>
      </c>
      <c r="J523" s="95" t="s">
        <v>13</v>
      </c>
      <c r="K523" s="95"/>
      <c r="L523" s="48" t="s">
        <v>14</v>
      </c>
      <c r="M523" s="48">
        <v>3</v>
      </c>
      <c r="N523" s="94" t="s">
        <v>15</v>
      </c>
      <c r="O523" s="94"/>
      <c r="P523" s="94"/>
      <c r="Q523" s="48" t="s">
        <v>14</v>
      </c>
      <c r="R523" s="17">
        <f>R526</f>
        <v>50</v>
      </c>
    </row>
    <row r="524" spans="2:18" ht="30" customHeight="1">
      <c r="B524" s="3"/>
      <c r="C524" s="96">
        <v>2019</v>
      </c>
      <c r="D524" s="96"/>
      <c r="E524" s="47" t="s">
        <v>562</v>
      </c>
      <c r="F524" s="97" t="s">
        <v>561</v>
      </c>
      <c r="G524" s="97"/>
      <c r="H524" s="97"/>
      <c r="I524" s="47" t="s">
        <v>446</v>
      </c>
      <c r="J524" s="97" t="s">
        <v>13</v>
      </c>
      <c r="K524" s="97"/>
      <c r="L524" s="45" t="s">
        <v>25</v>
      </c>
      <c r="M524" s="45">
        <v>4</v>
      </c>
      <c r="N524" s="96" t="s">
        <v>15</v>
      </c>
      <c r="O524" s="96"/>
      <c r="P524" s="96"/>
      <c r="Q524" s="45" t="s">
        <v>14</v>
      </c>
      <c r="R524" s="19">
        <v>0</v>
      </c>
    </row>
    <row r="525" spans="2:18" ht="30" customHeight="1">
      <c r="B525" s="3"/>
      <c r="C525" s="96">
        <v>2019</v>
      </c>
      <c r="D525" s="96"/>
      <c r="E525" s="47" t="s">
        <v>560</v>
      </c>
      <c r="F525" s="97" t="s">
        <v>559</v>
      </c>
      <c r="G525" s="97"/>
      <c r="H525" s="97"/>
      <c r="I525" s="47" t="s">
        <v>446</v>
      </c>
      <c r="J525" s="97" t="s">
        <v>13</v>
      </c>
      <c r="K525" s="97"/>
      <c r="L525" s="45" t="s">
        <v>25</v>
      </c>
      <c r="M525" s="45">
        <v>4</v>
      </c>
      <c r="N525" s="96" t="s">
        <v>15</v>
      </c>
      <c r="O525" s="96"/>
      <c r="P525" s="96"/>
      <c r="Q525" s="45" t="s">
        <v>14</v>
      </c>
      <c r="R525" s="19">
        <v>0</v>
      </c>
    </row>
    <row r="526" spans="2:18" ht="30" customHeight="1">
      <c r="B526" s="3"/>
      <c r="C526" s="96">
        <v>2019</v>
      </c>
      <c r="D526" s="96"/>
      <c r="E526" s="47" t="s">
        <v>558</v>
      </c>
      <c r="F526" s="97" t="s">
        <v>557</v>
      </c>
      <c r="G526" s="97"/>
      <c r="H526" s="97"/>
      <c r="I526" s="47" t="s">
        <v>446</v>
      </c>
      <c r="J526" s="97" t="s">
        <v>13</v>
      </c>
      <c r="K526" s="97"/>
      <c r="L526" s="45" t="s">
        <v>25</v>
      </c>
      <c r="M526" s="45">
        <v>4</v>
      </c>
      <c r="N526" s="96" t="s">
        <v>15</v>
      </c>
      <c r="O526" s="96"/>
      <c r="P526" s="96"/>
      <c r="Q526" s="45" t="s">
        <v>14</v>
      </c>
      <c r="R526" s="19">
        <v>50</v>
      </c>
    </row>
    <row r="527" spans="2:18" ht="30" customHeight="1">
      <c r="B527" s="3"/>
      <c r="C527" s="96">
        <v>2019</v>
      </c>
      <c r="D527" s="96"/>
      <c r="E527" s="47" t="s">
        <v>556</v>
      </c>
      <c r="F527" s="97" t="s">
        <v>555</v>
      </c>
      <c r="G527" s="97"/>
      <c r="H527" s="97"/>
      <c r="I527" s="47" t="s">
        <v>446</v>
      </c>
      <c r="J527" s="97" t="s">
        <v>13</v>
      </c>
      <c r="K527" s="97"/>
      <c r="L527" s="45" t="s">
        <v>25</v>
      </c>
      <c r="M527" s="45">
        <v>4</v>
      </c>
      <c r="N527" s="96" t="s">
        <v>15</v>
      </c>
      <c r="O527" s="96"/>
      <c r="P527" s="96"/>
      <c r="Q527" s="45" t="s">
        <v>14</v>
      </c>
      <c r="R527" s="19">
        <v>0</v>
      </c>
    </row>
    <row r="528" spans="2:18" ht="30" customHeight="1">
      <c r="B528" s="3"/>
      <c r="C528" s="96">
        <v>2019</v>
      </c>
      <c r="D528" s="96"/>
      <c r="E528" s="47" t="s">
        <v>554</v>
      </c>
      <c r="F528" s="97" t="s">
        <v>553</v>
      </c>
      <c r="G528" s="97"/>
      <c r="H528" s="97"/>
      <c r="I528" s="47" t="s">
        <v>446</v>
      </c>
      <c r="J528" s="97" t="s">
        <v>13</v>
      </c>
      <c r="K528" s="97"/>
      <c r="L528" s="45" t="s">
        <v>25</v>
      </c>
      <c r="M528" s="45">
        <v>4</v>
      </c>
      <c r="N528" s="96" t="s">
        <v>15</v>
      </c>
      <c r="O528" s="96"/>
      <c r="P528" s="96"/>
      <c r="Q528" s="45" t="s">
        <v>14</v>
      </c>
      <c r="R528" s="19">
        <v>0</v>
      </c>
    </row>
    <row r="529" spans="2:18" s="18" customFormat="1" ht="30" customHeight="1">
      <c r="B529" s="4"/>
      <c r="C529" s="94">
        <v>2019</v>
      </c>
      <c r="D529" s="94"/>
      <c r="E529" s="1" t="s">
        <v>552</v>
      </c>
      <c r="F529" s="95" t="s">
        <v>551</v>
      </c>
      <c r="G529" s="95"/>
      <c r="H529" s="95"/>
      <c r="I529" s="1" t="s">
        <v>446</v>
      </c>
      <c r="J529" s="95" t="s">
        <v>13</v>
      </c>
      <c r="K529" s="95"/>
      <c r="L529" s="48" t="s">
        <v>14</v>
      </c>
      <c r="M529" s="48">
        <v>3</v>
      </c>
      <c r="N529" s="94" t="s">
        <v>15</v>
      </c>
      <c r="O529" s="94"/>
      <c r="P529" s="94"/>
      <c r="Q529" s="48" t="s">
        <v>14</v>
      </c>
      <c r="R529" s="17">
        <v>0</v>
      </c>
    </row>
    <row r="530" spans="2:18" ht="30" customHeight="1">
      <c r="B530" s="3"/>
      <c r="C530" s="96">
        <v>2019</v>
      </c>
      <c r="D530" s="96"/>
      <c r="E530" s="47" t="s">
        <v>550</v>
      </c>
      <c r="F530" s="97" t="s">
        <v>549</v>
      </c>
      <c r="G530" s="97"/>
      <c r="H530" s="97"/>
      <c r="I530" s="47" t="s">
        <v>446</v>
      </c>
      <c r="J530" s="97" t="s">
        <v>13</v>
      </c>
      <c r="K530" s="97"/>
      <c r="L530" s="45" t="s">
        <v>25</v>
      </c>
      <c r="M530" s="45">
        <v>4</v>
      </c>
      <c r="N530" s="96" t="s">
        <v>15</v>
      </c>
      <c r="O530" s="96"/>
      <c r="P530" s="96"/>
      <c r="Q530" s="45" t="s">
        <v>14</v>
      </c>
      <c r="R530" s="19">
        <v>0</v>
      </c>
    </row>
    <row r="531" spans="2:18" ht="30" customHeight="1">
      <c r="B531" s="3"/>
      <c r="C531" s="96">
        <v>2019</v>
      </c>
      <c r="D531" s="96"/>
      <c r="E531" s="47" t="s">
        <v>548</v>
      </c>
      <c r="F531" s="97" t="s">
        <v>547</v>
      </c>
      <c r="G531" s="97"/>
      <c r="H531" s="97"/>
      <c r="I531" s="47" t="s">
        <v>446</v>
      </c>
      <c r="J531" s="97" t="s">
        <v>13</v>
      </c>
      <c r="K531" s="97"/>
      <c r="L531" s="45" t="s">
        <v>25</v>
      </c>
      <c r="M531" s="45">
        <v>4</v>
      </c>
      <c r="N531" s="96" t="s">
        <v>15</v>
      </c>
      <c r="O531" s="96"/>
      <c r="P531" s="96"/>
      <c r="Q531" s="45" t="s">
        <v>14</v>
      </c>
      <c r="R531" s="19">
        <v>0</v>
      </c>
    </row>
    <row r="532" spans="2:18" s="18" customFormat="1" ht="30" customHeight="1">
      <c r="B532" s="4"/>
      <c r="C532" s="94">
        <v>2019</v>
      </c>
      <c r="D532" s="94"/>
      <c r="E532" s="1" t="s">
        <v>546</v>
      </c>
      <c r="F532" s="95" t="s">
        <v>545</v>
      </c>
      <c r="G532" s="95"/>
      <c r="H532" s="95"/>
      <c r="I532" s="1" t="s">
        <v>446</v>
      </c>
      <c r="J532" s="95" t="s">
        <v>13</v>
      </c>
      <c r="K532" s="95"/>
      <c r="L532" s="48" t="s">
        <v>14</v>
      </c>
      <c r="M532" s="48">
        <v>3</v>
      </c>
      <c r="N532" s="94" t="s">
        <v>15</v>
      </c>
      <c r="O532" s="94"/>
      <c r="P532" s="94"/>
      <c r="Q532" s="48" t="s">
        <v>14</v>
      </c>
      <c r="R532" s="17">
        <f>R533</f>
        <v>120940</v>
      </c>
    </row>
    <row r="533" spans="2:18" ht="30" customHeight="1">
      <c r="B533" s="3"/>
      <c r="C533" s="96">
        <v>2019</v>
      </c>
      <c r="D533" s="96"/>
      <c r="E533" s="47" t="s">
        <v>544</v>
      </c>
      <c r="F533" s="97" t="s">
        <v>543</v>
      </c>
      <c r="G533" s="97"/>
      <c r="H533" s="97"/>
      <c r="I533" s="47" t="s">
        <v>446</v>
      </c>
      <c r="J533" s="97" t="s">
        <v>13</v>
      </c>
      <c r="K533" s="97"/>
      <c r="L533" s="45" t="s">
        <v>25</v>
      </c>
      <c r="M533" s="45">
        <v>4</v>
      </c>
      <c r="N533" s="96" t="s">
        <v>15</v>
      </c>
      <c r="O533" s="96"/>
      <c r="P533" s="96"/>
      <c r="Q533" s="45" t="s">
        <v>14</v>
      </c>
      <c r="R533" s="19">
        <f>120940</f>
        <v>120940</v>
      </c>
    </row>
    <row r="534" spans="2:18" ht="30" customHeight="1">
      <c r="B534" s="3"/>
      <c r="C534" s="96">
        <v>2019</v>
      </c>
      <c r="D534" s="96"/>
      <c r="E534" s="47" t="s">
        <v>542</v>
      </c>
      <c r="F534" s="97" t="s">
        <v>541</v>
      </c>
      <c r="G534" s="97"/>
      <c r="H534" s="97"/>
      <c r="I534" s="47" t="s">
        <v>446</v>
      </c>
      <c r="J534" s="97" t="s">
        <v>13</v>
      </c>
      <c r="K534" s="97"/>
      <c r="L534" s="45" t="s">
        <v>25</v>
      </c>
      <c r="M534" s="45">
        <v>4</v>
      </c>
      <c r="N534" s="96" t="s">
        <v>15</v>
      </c>
      <c r="O534" s="96"/>
      <c r="P534" s="96"/>
      <c r="Q534" s="45" t="s">
        <v>14</v>
      </c>
      <c r="R534" s="19">
        <v>0</v>
      </c>
    </row>
    <row r="535" spans="2:18" s="18" customFormat="1" ht="30" customHeight="1">
      <c r="B535" s="4"/>
      <c r="C535" s="94">
        <v>2019</v>
      </c>
      <c r="D535" s="94"/>
      <c r="E535" s="1" t="s">
        <v>540</v>
      </c>
      <c r="F535" s="95" t="s">
        <v>539</v>
      </c>
      <c r="G535" s="95"/>
      <c r="H535" s="95"/>
      <c r="I535" s="1" t="s">
        <v>446</v>
      </c>
      <c r="J535" s="95" t="s">
        <v>13</v>
      </c>
      <c r="K535" s="95"/>
      <c r="L535" s="48" t="s">
        <v>14</v>
      </c>
      <c r="M535" s="48">
        <v>3</v>
      </c>
      <c r="N535" s="94" t="s">
        <v>15</v>
      </c>
      <c r="O535" s="94"/>
      <c r="P535" s="94"/>
      <c r="Q535" s="48" t="s">
        <v>14</v>
      </c>
      <c r="R535" s="17">
        <v>0</v>
      </c>
    </row>
    <row r="536" spans="2:18" ht="30" customHeight="1">
      <c r="B536" s="3"/>
      <c r="C536" s="96">
        <v>2019</v>
      </c>
      <c r="D536" s="96"/>
      <c r="E536" s="47" t="s">
        <v>538</v>
      </c>
      <c r="F536" s="97" t="s">
        <v>537</v>
      </c>
      <c r="G536" s="97"/>
      <c r="H536" s="97"/>
      <c r="I536" s="47" t="s">
        <v>446</v>
      </c>
      <c r="J536" s="97" t="s">
        <v>13</v>
      </c>
      <c r="K536" s="97"/>
      <c r="L536" s="45" t="s">
        <v>25</v>
      </c>
      <c r="M536" s="45">
        <v>4</v>
      </c>
      <c r="N536" s="96" t="s">
        <v>15</v>
      </c>
      <c r="O536" s="96"/>
      <c r="P536" s="96"/>
      <c r="Q536" s="45" t="s">
        <v>14</v>
      </c>
      <c r="R536" s="19">
        <v>0</v>
      </c>
    </row>
    <row r="537" spans="2:18" s="16" customFormat="1" ht="30" customHeight="1">
      <c r="B537" s="5"/>
      <c r="C537" s="98">
        <v>2019</v>
      </c>
      <c r="D537" s="98"/>
      <c r="E537" s="53" t="s">
        <v>536</v>
      </c>
      <c r="F537" s="99" t="s">
        <v>534</v>
      </c>
      <c r="G537" s="99"/>
      <c r="H537" s="99"/>
      <c r="I537" s="53" t="s">
        <v>446</v>
      </c>
      <c r="J537" s="99" t="s">
        <v>13</v>
      </c>
      <c r="K537" s="99"/>
      <c r="L537" s="51" t="s">
        <v>14</v>
      </c>
      <c r="M537" s="51">
        <v>2</v>
      </c>
      <c r="N537" s="98" t="s">
        <v>15</v>
      </c>
      <c r="O537" s="98"/>
      <c r="P537" s="98"/>
      <c r="Q537" s="51" t="s">
        <v>14</v>
      </c>
      <c r="R537" s="15">
        <f>R538</f>
        <v>28000</v>
      </c>
    </row>
    <row r="538" spans="2:18" s="18" customFormat="1" ht="30" customHeight="1">
      <c r="B538" s="4"/>
      <c r="C538" s="94">
        <v>2019</v>
      </c>
      <c r="D538" s="94"/>
      <c r="E538" s="1" t="s">
        <v>535</v>
      </c>
      <c r="F538" s="95" t="s">
        <v>534</v>
      </c>
      <c r="G538" s="95"/>
      <c r="H538" s="95"/>
      <c r="I538" s="1" t="s">
        <v>446</v>
      </c>
      <c r="J538" s="95" t="s">
        <v>13</v>
      </c>
      <c r="K538" s="95"/>
      <c r="L538" s="48" t="s">
        <v>14</v>
      </c>
      <c r="M538" s="48">
        <v>3</v>
      </c>
      <c r="N538" s="94" t="s">
        <v>15</v>
      </c>
      <c r="O538" s="94"/>
      <c r="P538" s="94"/>
      <c r="Q538" s="48" t="s">
        <v>14</v>
      </c>
      <c r="R538" s="17">
        <f>R539</f>
        <v>28000</v>
      </c>
    </row>
    <row r="539" spans="2:18" ht="30" customHeight="1">
      <c r="B539" s="3"/>
      <c r="C539" s="96">
        <v>2019</v>
      </c>
      <c r="D539" s="96"/>
      <c r="E539" s="47" t="s">
        <v>533</v>
      </c>
      <c r="F539" s="97" t="s">
        <v>532</v>
      </c>
      <c r="G539" s="97"/>
      <c r="H539" s="97"/>
      <c r="I539" s="47" t="s">
        <v>446</v>
      </c>
      <c r="J539" s="97" t="s">
        <v>13</v>
      </c>
      <c r="K539" s="97"/>
      <c r="L539" s="45" t="s">
        <v>25</v>
      </c>
      <c r="M539" s="45">
        <v>4</v>
      </c>
      <c r="N539" s="96" t="s">
        <v>15</v>
      </c>
      <c r="O539" s="96"/>
      <c r="P539" s="96"/>
      <c r="Q539" s="45" t="s">
        <v>14</v>
      </c>
      <c r="R539" s="19">
        <f>28000</f>
        <v>28000</v>
      </c>
    </row>
    <row r="540" spans="2:18" ht="30" customHeight="1">
      <c r="B540" s="3"/>
      <c r="C540" s="96">
        <v>2019</v>
      </c>
      <c r="D540" s="96"/>
      <c r="E540" s="47" t="s">
        <v>531</v>
      </c>
      <c r="F540" s="97" t="s">
        <v>530</v>
      </c>
      <c r="G540" s="97"/>
      <c r="H540" s="97"/>
      <c r="I540" s="47" t="s">
        <v>446</v>
      </c>
      <c r="J540" s="97" t="s">
        <v>13</v>
      </c>
      <c r="K540" s="97"/>
      <c r="L540" s="45" t="s">
        <v>25</v>
      </c>
      <c r="M540" s="45">
        <v>4</v>
      </c>
      <c r="N540" s="96" t="s">
        <v>15</v>
      </c>
      <c r="O540" s="96"/>
      <c r="P540" s="96"/>
      <c r="Q540" s="45" t="s">
        <v>14</v>
      </c>
      <c r="R540" s="19">
        <v>0</v>
      </c>
    </row>
    <row r="541" spans="2:18" s="16" customFormat="1" ht="30" customHeight="1">
      <c r="B541" s="5"/>
      <c r="C541" s="98">
        <v>2019</v>
      </c>
      <c r="D541" s="98"/>
      <c r="E541" s="53" t="s">
        <v>529</v>
      </c>
      <c r="F541" s="99" t="s">
        <v>527</v>
      </c>
      <c r="G541" s="99"/>
      <c r="H541" s="99"/>
      <c r="I541" s="53" t="s">
        <v>446</v>
      </c>
      <c r="J541" s="99" t="s">
        <v>13</v>
      </c>
      <c r="K541" s="99"/>
      <c r="L541" s="51" t="s">
        <v>14</v>
      </c>
      <c r="M541" s="51">
        <v>1</v>
      </c>
      <c r="N541" s="98" t="s">
        <v>15</v>
      </c>
      <c r="O541" s="98"/>
      <c r="P541" s="98"/>
      <c r="Q541" s="51" t="s">
        <v>14</v>
      </c>
      <c r="R541" s="15">
        <f>R542</f>
        <v>687666.82000000007</v>
      </c>
    </row>
    <row r="542" spans="2:18" s="16" customFormat="1" ht="30" customHeight="1">
      <c r="B542" s="5"/>
      <c r="C542" s="98">
        <v>2019</v>
      </c>
      <c r="D542" s="98"/>
      <c r="E542" s="53" t="s">
        <v>528</v>
      </c>
      <c r="F542" s="99" t="s">
        <v>527</v>
      </c>
      <c r="G542" s="99"/>
      <c r="H542" s="99"/>
      <c r="I542" s="53" t="s">
        <v>446</v>
      </c>
      <c r="J542" s="99" t="s">
        <v>13</v>
      </c>
      <c r="K542" s="99"/>
      <c r="L542" s="51" t="s">
        <v>14</v>
      </c>
      <c r="M542" s="51">
        <v>2</v>
      </c>
      <c r="N542" s="98" t="s">
        <v>15</v>
      </c>
      <c r="O542" s="98"/>
      <c r="P542" s="98"/>
      <c r="Q542" s="51" t="s">
        <v>14</v>
      </c>
      <c r="R542" s="15">
        <f>R547</f>
        <v>687666.82000000007</v>
      </c>
    </row>
    <row r="543" spans="2:18" s="18" customFormat="1" ht="30" customHeight="1">
      <c r="B543" s="4"/>
      <c r="C543" s="94">
        <v>2019</v>
      </c>
      <c r="D543" s="94"/>
      <c r="E543" s="1" t="s">
        <v>526</v>
      </c>
      <c r="F543" s="95" t="s">
        <v>525</v>
      </c>
      <c r="G543" s="95"/>
      <c r="H543" s="95"/>
      <c r="I543" s="1" t="s">
        <v>446</v>
      </c>
      <c r="J543" s="95" t="s">
        <v>13</v>
      </c>
      <c r="K543" s="95"/>
      <c r="L543" s="48" t="s">
        <v>14</v>
      </c>
      <c r="M543" s="48">
        <v>3</v>
      </c>
      <c r="N543" s="94" t="s">
        <v>15</v>
      </c>
      <c r="O543" s="94"/>
      <c r="P543" s="94"/>
      <c r="Q543" s="48" t="s">
        <v>14</v>
      </c>
      <c r="R543" s="17">
        <v>0</v>
      </c>
    </row>
    <row r="544" spans="2:18" ht="30" customHeight="1">
      <c r="B544" s="3"/>
      <c r="C544" s="96">
        <v>2019</v>
      </c>
      <c r="D544" s="96"/>
      <c r="E544" s="47" t="s">
        <v>524</v>
      </c>
      <c r="F544" s="97" t="s">
        <v>523</v>
      </c>
      <c r="G544" s="97"/>
      <c r="H544" s="97"/>
      <c r="I544" s="47" t="s">
        <v>446</v>
      </c>
      <c r="J544" s="97" t="s">
        <v>13</v>
      </c>
      <c r="K544" s="97"/>
      <c r="L544" s="45" t="s">
        <v>25</v>
      </c>
      <c r="M544" s="45">
        <v>4</v>
      </c>
      <c r="N544" s="96" t="s">
        <v>15</v>
      </c>
      <c r="O544" s="96"/>
      <c r="P544" s="96"/>
      <c r="Q544" s="45" t="s">
        <v>14</v>
      </c>
      <c r="R544" s="19">
        <v>0</v>
      </c>
    </row>
    <row r="545" spans="2:18" ht="30" customHeight="1">
      <c r="B545" s="3"/>
      <c r="C545" s="96">
        <v>2019</v>
      </c>
      <c r="D545" s="96"/>
      <c r="E545" s="47" t="s">
        <v>522</v>
      </c>
      <c r="F545" s="97" t="s">
        <v>521</v>
      </c>
      <c r="G545" s="97"/>
      <c r="H545" s="97"/>
      <c r="I545" s="47" t="s">
        <v>446</v>
      </c>
      <c r="J545" s="97" t="s">
        <v>13</v>
      </c>
      <c r="K545" s="97"/>
      <c r="L545" s="45" t="s">
        <v>25</v>
      </c>
      <c r="M545" s="45">
        <v>4</v>
      </c>
      <c r="N545" s="96" t="s">
        <v>15</v>
      </c>
      <c r="O545" s="96"/>
      <c r="P545" s="96"/>
      <c r="Q545" s="45" t="s">
        <v>14</v>
      </c>
      <c r="R545" s="19">
        <v>0</v>
      </c>
    </row>
    <row r="546" spans="2:18" ht="30" customHeight="1">
      <c r="B546" s="3"/>
      <c r="C546" s="96">
        <v>2019</v>
      </c>
      <c r="D546" s="96"/>
      <c r="E546" s="47" t="s">
        <v>520</v>
      </c>
      <c r="F546" s="97" t="s">
        <v>519</v>
      </c>
      <c r="G546" s="97"/>
      <c r="H546" s="97"/>
      <c r="I546" s="47" t="s">
        <v>446</v>
      </c>
      <c r="J546" s="97" t="s">
        <v>13</v>
      </c>
      <c r="K546" s="97"/>
      <c r="L546" s="45" t="s">
        <v>25</v>
      </c>
      <c r="M546" s="45">
        <v>4</v>
      </c>
      <c r="N546" s="96" t="s">
        <v>15</v>
      </c>
      <c r="O546" s="96"/>
      <c r="P546" s="96"/>
      <c r="Q546" s="45" t="s">
        <v>14</v>
      </c>
      <c r="R546" s="19">
        <v>0</v>
      </c>
    </row>
    <row r="547" spans="2:18" s="18" customFormat="1" ht="30" customHeight="1">
      <c r="B547" s="4"/>
      <c r="C547" s="94">
        <v>2019</v>
      </c>
      <c r="D547" s="94"/>
      <c r="E547" s="1" t="s">
        <v>518</v>
      </c>
      <c r="F547" s="95" t="s">
        <v>517</v>
      </c>
      <c r="G547" s="95"/>
      <c r="H547" s="95"/>
      <c r="I547" s="1" t="s">
        <v>446</v>
      </c>
      <c r="J547" s="95" t="s">
        <v>13</v>
      </c>
      <c r="K547" s="95"/>
      <c r="L547" s="48" t="s">
        <v>14</v>
      </c>
      <c r="M547" s="48">
        <v>3</v>
      </c>
      <c r="N547" s="94"/>
      <c r="O547" s="94"/>
      <c r="P547" s="94"/>
      <c r="Q547" s="48"/>
      <c r="R547" s="17">
        <f>SUM(R548:R577)</f>
        <v>687666.82000000007</v>
      </c>
    </row>
    <row r="548" spans="2:18" ht="30" customHeight="1">
      <c r="B548" s="3"/>
      <c r="C548" s="96">
        <v>2019</v>
      </c>
      <c r="D548" s="96"/>
      <c r="E548" s="47" t="s">
        <v>516</v>
      </c>
      <c r="F548" s="97" t="s">
        <v>515</v>
      </c>
      <c r="G548" s="97"/>
      <c r="H548" s="97"/>
      <c r="I548" s="47" t="s">
        <v>446</v>
      </c>
      <c r="J548" s="97" t="s">
        <v>13</v>
      </c>
      <c r="K548" s="97"/>
      <c r="L548" s="45" t="s">
        <v>25</v>
      </c>
      <c r="M548" s="45">
        <v>4</v>
      </c>
      <c r="N548" s="96" t="s">
        <v>15</v>
      </c>
      <c r="O548" s="96"/>
      <c r="P548" s="96"/>
      <c r="Q548" s="45" t="s">
        <v>14</v>
      </c>
      <c r="R548" s="19">
        <v>0</v>
      </c>
    </row>
    <row r="549" spans="2:18" ht="30" customHeight="1">
      <c r="B549" s="3"/>
      <c r="C549" s="96">
        <v>2019</v>
      </c>
      <c r="D549" s="96"/>
      <c r="E549" s="47" t="s">
        <v>514</v>
      </c>
      <c r="F549" s="97" t="s">
        <v>513</v>
      </c>
      <c r="G549" s="97"/>
      <c r="H549" s="97"/>
      <c r="I549" s="47" t="s">
        <v>446</v>
      </c>
      <c r="J549" s="97" t="s">
        <v>13</v>
      </c>
      <c r="K549" s="97"/>
      <c r="L549" s="45" t="s">
        <v>25</v>
      </c>
      <c r="M549" s="45">
        <v>4</v>
      </c>
      <c r="N549" s="96" t="s">
        <v>15</v>
      </c>
      <c r="O549" s="96"/>
      <c r="P549" s="96"/>
      <c r="Q549" s="45" t="s">
        <v>14</v>
      </c>
      <c r="R549" s="19">
        <v>0</v>
      </c>
    </row>
    <row r="550" spans="2:18" ht="30" customHeight="1">
      <c r="B550" s="3"/>
      <c r="C550" s="96">
        <v>2019</v>
      </c>
      <c r="D550" s="96"/>
      <c r="E550" s="47" t="s">
        <v>512</v>
      </c>
      <c r="F550" s="97" t="s">
        <v>511</v>
      </c>
      <c r="G550" s="97"/>
      <c r="H550" s="97"/>
      <c r="I550" s="47" t="s">
        <v>446</v>
      </c>
      <c r="J550" s="97" t="s">
        <v>13</v>
      </c>
      <c r="K550" s="97"/>
      <c r="L550" s="45" t="s">
        <v>25</v>
      </c>
      <c r="M550" s="45">
        <v>4</v>
      </c>
      <c r="N550" s="96" t="s">
        <v>15</v>
      </c>
      <c r="O550" s="96"/>
      <c r="P550" s="96"/>
      <c r="Q550" s="45" t="s">
        <v>14</v>
      </c>
      <c r="R550" s="19">
        <v>0</v>
      </c>
    </row>
    <row r="551" spans="2:18" ht="30" customHeight="1">
      <c r="B551" s="3"/>
      <c r="C551" s="96">
        <v>2019</v>
      </c>
      <c r="D551" s="96"/>
      <c r="E551" s="47" t="s">
        <v>510</v>
      </c>
      <c r="F551" s="97" t="s">
        <v>509</v>
      </c>
      <c r="G551" s="97"/>
      <c r="H551" s="97"/>
      <c r="I551" s="47" t="s">
        <v>446</v>
      </c>
      <c r="J551" s="97" t="s">
        <v>13</v>
      </c>
      <c r="K551" s="97"/>
      <c r="L551" s="45" t="s">
        <v>25</v>
      </c>
      <c r="M551" s="45">
        <v>4</v>
      </c>
      <c r="N551" s="96" t="s">
        <v>15</v>
      </c>
      <c r="O551" s="96"/>
      <c r="P551" s="96"/>
      <c r="Q551" s="45" t="s">
        <v>14</v>
      </c>
      <c r="R551" s="19">
        <v>0</v>
      </c>
    </row>
    <row r="552" spans="2:18" ht="30" customHeight="1">
      <c r="B552" s="3"/>
      <c r="C552" s="96">
        <v>2019</v>
      </c>
      <c r="D552" s="96"/>
      <c r="E552" s="47" t="s">
        <v>508</v>
      </c>
      <c r="F552" s="97" t="s">
        <v>507</v>
      </c>
      <c r="G552" s="97"/>
      <c r="H552" s="97"/>
      <c r="I552" s="47" t="s">
        <v>446</v>
      </c>
      <c r="J552" s="97" t="s">
        <v>13</v>
      </c>
      <c r="K552" s="97"/>
      <c r="L552" s="45" t="s">
        <v>25</v>
      </c>
      <c r="M552" s="45">
        <v>4</v>
      </c>
      <c r="N552" s="96" t="s">
        <v>15</v>
      </c>
      <c r="O552" s="96"/>
      <c r="P552" s="96"/>
      <c r="Q552" s="45" t="s">
        <v>14</v>
      </c>
      <c r="R552" s="19">
        <v>0</v>
      </c>
    </row>
    <row r="553" spans="2:18" ht="30" customHeight="1">
      <c r="B553" s="3"/>
      <c r="C553" s="96">
        <v>2019</v>
      </c>
      <c r="D553" s="96"/>
      <c r="E553" s="47" t="s">
        <v>506</v>
      </c>
      <c r="F553" s="97" t="s">
        <v>505</v>
      </c>
      <c r="G553" s="97"/>
      <c r="H553" s="97"/>
      <c r="I553" s="47" t="s">
        <v>446</v>
      </c>
      <c r="J553" s="97" t="s">
        <v>13</v>
      </c>
      <c r="K553" s="97"/>
      <c r="L553" s="45" t="s">
        <v>25</v>
      </c>
      <c r="M553" s="45">
        <v>4</v>
      </c>
      <c r="N553" s="96" t="s">
        <v>15</v>
      </c>
      <c r="O553" s="96"/>
      <c r="P553" s="96"/>
      <c r="Q553" s="45" t="s">
        <v>14</v>
      </c>
      <c r="R553" s="19">
        <v>12000</v>
      </c>
    </row>
    <row r="554" spans="2:18" ht="30" customHeight="1">
      <c r="B554" s="3"/>
      <c r="C554" s="96">
        <v>2019</v>
      </c>
      <c r="D554" s="96"/>
      <c r="E554" s="47" t="s">
        <v>504</v>
      </c>
      <c r="F554" s="97" t="s">
        <v>503</v>
      </c>
      <c r="G554" s="97"/>
      <c r="H554" s="97"/>
      <c r="I554" s="47" t="s">
        <v>446</v>
      </c>
      <c r="J554" s="97" t="s">
        <v>13</v>
      </c>
      <c r="K554" s="97"/>
      <c r="L554" s="45" t="s">
        <v>25</v>
      </c>
      <c r="M554" s="45">
        <v>4</v>
      </c>
      <c r="N554" s="96" t="s">
        <v>15</v>
      </c>
      <c r="O554" s="96"/>
      <c r="P554" s="96"/>
      <c r="Q554" s="45" t="s">
        <v>14</v>
      </c>
      <c r="R554" s="19">
        <v>0</v>
      </c>
    </row>
    <row r="555" spans="2:18" ht="30" customHeight="1">
      <c r="B555" s="3"/>
      <c r="C555" s="96">
        <v>2019</v>
      </c>
      <c r="D555" s="96"/>
      <c r="E555" s="47" t="s">
        <v>502</v>
      </c>
      <c r="F555" s="97" t="s">
        <v>501</v>
      </c>
      <c r="G555" s="97"/>
      <c r="H555" s="97"/>
      <c r="I555" s="47" t="s">
        <v>446</v>
      </c>
      <c r="J555" s="97" t="s">
        <v>13</v>
      </c>
      <c r="K555" s="97"/>
      <c r="L555" s="45" t="s">
        <v>25</v>
      </c>
      <c r="M555" s="45">
        <v>4</v>
      </c>
      <c r="N555" s="96" t="s">
        <v>15</v>
      </c>
      <c r="O555" s="96"/>
      <c r="P555" s="96"/>
      <c r="Q555" s="45" t="s">
        <v>14</v>
      </c>
      <c r="R555" s="19">
        <v>0</v>
      </c>
    </row>
    <row r="556" spans="2:18" ht="30" customHeight="1">
      <c r="B556" s="3"/>
      <c r="C556" s="96">
        <v>2019</v>
      </c>
      <c r="D556" s="96"/>
      <c r="E556" s="47" t="s">
        <v>500</v>
      </c>
      <c r="F556" s="97" t="s">
        <v>499</v>
      </c>
      <c r="G556" s="97"/>
      <c r="H556" s="97"/>
      <c r="I556" s="47" t="s">
        <v>446</v>
      </c>
      <c r="J556" s="97" t="s">
        <v>13</v>
      </c>
      <c r="K556" s="97"/>
      <c r="L556" s="45" t="s">
        <v>25</v>
      </c>
      <c r="M556" s="45">
        <v>4</v>
      </c>
      <c r="N556" s="96" t="s">
        <v>15</v>
      </c>
      <c r="O556" s="96"/>
      <c r="P556" s="96"/>
      <c r="Q556" s="45" t="s">
        <v>14</v>
      </c>
      <c r="R556" s="19">
        <v>10594.060000000001</v>
      </c>
    </row>
    <row r="557" spans="2:18" ht="30" customHeight="1">
      <c r="B557" s="3"/>
      <c r="C557" s="96">
        <v>2019</v>
      </c>
      <c r="D557" s="96"/>
      <c r="E557" s="47" t="s">
        <v>498</v>
      </c>
      <c r="F557" s="97" t="s">
        <v>497</v>
      </c>
      <c r="G557" s="97"/>
      <c r="H557" s="97"/>
      <c r="I557" s="47" t="s">
        <v>446</v>
      </c>
      <c r="J557" s="97" t="s">
        <v>13</v>
      </c>
      <c r="K557" s="97"/>
      <c r="L557" s="45" t="s">
        <v>25</v>
      </c>
      <c r="M557" s="45">
        <v>4</v>
      </c>
      <c r="N557" s="96" t="s">
        <v>15</v>
      </c>
      <c r="O557" s="96"/>
      <c r="P557" s="96"/>
      <c r="Q557" s="45" t="s">
        <v>14</v>
      </c>
      <c r="R557" s="19">
        <v>40000</v>
      </c>
    </row>
    <row r="558" spans="2:18" ht="30" customHeight="1">
      <c r="B558" s="3"/>
      <c r="C558" s="96">
        <v>2019</v>
      </c>
      <c r="D558" s="96"/>
      <c r="E558" s="47" t="s">
        <v>496</v>
      </c>
      <c r="F558" s="97" t="s">
        <v>495</v>
      </c>
      <c r="G558" s="97"/>
      <c r="H558" s="97"/>
      <c r="I558" s="47" t="s">
        <v>446</v>
      </c>
      <c r="J558" s="97" t="s">
        <v>13</v>
      </c>
      <c r="K558" s="97"/>
      <c r="L558" s="45" t="s">
        <v>25</v>
      </c>
      <c r="M558" s="45">
        <v>4</v>
      </c>
      <c r="N558" s="96" t="s">
        <v>15</v>
      </c>
      <c r="O558" s="96"/>
      <c r="P558" s="96"/>
      <c r="Q558" s="45" t="s">
        <v>14</v>
      </c>
      <c r="R558" s="19">
        <v>0</v>
      </c>
    </row>
    <row r="559" spans="2:18" ht="30" customHeight="1">
      <c r="B559" s="3"/>
      <c r="C559" s="96">
        <v>2019</v>
      </c>
      <c r="D559" s="96"/>
      <c r="E559" s="47" t="s">
        <v>494</v>
      </c>
      <c r="F559" s="97" t="s">
        <v>493</v>
      </c>
      <c r="G559" s="97"/>
      <c r="H559" s="97"/>
      <c r="I559" s="47" t="s">
        <v>446</v>
      </c>
      <c r="J559" s="97" t="s">
        <v>13</v>
      </c>
      <c r="K559" s="97"/>
      <c r="L559" s="45" t="s">
        <v>25</v>
      </c>
      <c r="M559" s="45">
        <v>4</v>
      </c>
      <c r="N559" s="96" t="s">
        <v>15</v>
      </c>
      <c r="O559" s="96"/>
      <c r="P559" s="96"/>
      <c r="Q559" s="45" t="s">
        <v>14</v>
      </c>
      <c r="R559" s="19">
        <f>17400-2400</f>
        <v>15000</v>
      </c>
    </row>
    <row r="560" spans="2:18" ht="30" customHeight="1">
      <c r="B560" s="3"/>
      <c r="C560" s="96">
        <v>2019</v>
      </c>
      <c r="D560" s="96"/>
      <c r="E560" s="47" t="s">
        <v>492</v>
      </c>
      <c r="F560" s="97" t="s">
        <v>491</v>
      </c>
      <c r="G560" s="97"/>
      <c r="H560" s="97"/>
      <c r="I560" s="47" t="s">
        <v>446</v>
      </c>
      <c r="J560" s="97" t="s">
        <v>13</v>
      </c>
      <c r="K560" s="97"/>
      <c r="L560" s="45" t="s">
        <v>25</v>
      </c>
      <c r="M560" s="45">
        <v>4</v>
      </c>
      <c r="N560" s="96" t="s">
        <v>15</v>
      </c>
      <c r="O560" s="96"/>
      <c r="P560" s="96"/>
      <c r="Q560" s="45" t="s">
        <v>14</v>
      </c>
      <c r="R560" s="19">
        <f>9000+2400</f>
        <v>11400</v>
      </c>
    </row>
    <row r="561" spans="2:18" ht="30" customHeight="1">
      <c r="B561" s="3"/>
      <c r="C561" s="96">
        <v>2019</v>
      </c>
      <c r="D561" s="96"/>
      <c r="E561" s="47" t="s">
        <v>490</v>
      </c>
      <c r="F561" s="97" t="s">
        <v>489</v>
      </c>
      <c r="G561" s="97"/>
      <c r="H561" s="97"/>
      <c r="I561" s="47" t="s">
        <v>446</v>
      </c>
      <c r="J561" s="97" t="s">
        <v>13</v>
      </c>
      <c r="K561" s="97"/>
      <c r="L561" s="45" t="s">
        <v>25</v>
      </c>
      <c r="M561" s="45">
        <v>4</v>
      </c>
      <c r="N561" s="96" t="s">
        <v>15</v>
      </c>
      <c r="O561" s="96"/>
      <c r="P561" s="96"/>
      <c r="Q561" s="45" t="s">
        <v>14</v>
      </c>
      <c r="R561" s="19">
        <v>93400</v>
      </c>
    </row>
    <row r="562" spans="2:18" ht="30" customHeight="1">
      <c r="B562" s="3"/>
      <c r="C562" s="96">
        <v>2019</v>
      </c>
      <c r="D562" s="96"/>
      <c r="E562" s="47" t="s">
        <v>488</v>
      </c>
      <c r="F562" s="97" t="s">
        <v>487</v>
      </c>
      <c r="G562" s="97"/>
      <c r="H562" s="97"/>
      <c r="I562" s="47" t="s">
        <v>446</v>
      </c>
      <c r="J562" s="97" t="s">
        <v>13</v>
      </c>
      <c r="K562" s="97"/>
      <c r="L562" s="45" t="s">
        <v>25</v>
      </c>
      <c r="M562" s="45">
        <v>4</v>
      </c>
      <c r="N562" s="96" t="s">
        <v>15</v>
      </c>
      <c r="O562" s="96"/>
      <c r="P562" s="96"/>
      <c r="Q562" s="45" t="s">
        <v>14</v>
      </c>
      <c r="R562" s="19">
        <v>0</v>
      </c>
    </row>
    <row r="563" spans="2:18" ht="30" customHeight="1">
      <c r="B563" s="3"/>
      <c r="C563" s="96">
        <v>2019</v>
      </c>
      <c r="D563" s="96"/>
      <c r="E563" s="47" t="s">
        <v>486</v>
      </c>
      <c r="F563" s="97" t="s">
        <v>485</v>
      </c>
      <c r="G563" s="97"/>
      <c r="H563" s="97"/>
      <c r="I563" s="47" t="s">
        <v>446</v>
      </c>
      <c r="J563" s="97" t="s">
        <v>13</v>
      </c>
      <c r="K563" s="97"/>
      <c r="L563" s="45" t="s">
        <v>25</v>
      </c>
      <c r="M563" s="45">
        <v>4</v>
      </c>
      <c r="N563" s="96" t="s">
        <v>15</v>
      </c>
      <c r="O563" s="96"/>
      <c r="P563" s="96"/>
      <c r="Q563" s="45" t="s">
        <v>14</v>
      </c>
      <c r="R563" s="19">
        <v>0</v>
      </c>
    </row>
    <row r="564" spans="2:18" ht="30" customHeight="1">
      <c r="B564" s="3"/>
      <c r="C564" s="96">
        <v>2019</v>
      </c>
      <c r="D564" s="96"/>
      <c r="E564" s="47" t="s">
        <v>484</v>
      </c>
      <c r="F564" s="97" t="s">
        <v>483</v>
      </c>
      <c r="G564" s="97"/>
      <c r="H564" s="97"/>
      <c r="I564" s="47" t="s">
        <v>446</v>
      </c>
      <c r="J564" s="97" t="s">
        <v>13</v>
      </c>
      <c r="K564" s="97"/>
      <c r="L564" s="45" t="s">
        <v>25</v>
      </c>
      <c r="M564" s="45">
        <v>4</v>
      </c>
      <c r="N564" s="96" t="s">
        <v>15</v>
      </c>
      <c r="O564" s="96"/>
      <c r="P564" s="96"/>
      <c r="Q564" s="45" t="s">
        <v>14</v>
      </c>
      <c r="R564" s="19">
        <v>0</v>
      </c>
    </row>
    <row r="565" spans="2:18" ht="30" customHeight="1">
      <c r="B565" s="3"/>
      <c r="C565" s="96">
        <v>2019</v>
      </c>
      <c r="D565" s="96"/>
      <c r="E565" s="47" t="s">
        <v>482</v>
      </c>
      <c r="F565" s="97" t="s">
        <v>481</v>
      </c>
      <c r="G565" s="97"/>
      <c r="H565" s="97"/>
      <c r="I565" s="47" t="s">
        <v>446</v>
      </c>
      <c r="J565" s="97" t="s">
        <v>13</v>
      </c>
      <c r="K565" s="97"/>
      <c r="L565" s="45" t="s">
        <v>25</v>
      </c>
      <c r="M565" s="45">
        <v>4</v>
      </c>
      <c r="N565" s="96" t="s">
        <v>15</v>
      </c>
      <c r="O565" s="96"/>
      <c r="P565" s="96"/>
      <c r="Q565" s="45" t="s">
        <v>14</v>
      </c>
      <c r="R565" s="19">
        <v>14908.76</v>
      </c>
    </row>
    <row r="566" spans="2:18" ht="30" customHeight="1">
      <c r="B566" s="3"/>
      <c r="C566" s="96">
        <v>2019</v>
      </c>
      <c r="D566" s="96"/>
      <c r="E566" s="47" t="s">
        <v>480</v>
      </c>
      <c r="F566" s="97" t="s">
        <v>479</v>
      </c>
      <c r="G566" s="97"/>
      <c r="H566" s="97"/>
      <c r="I566" s="47" t="s">
        <v>446</v>
      </c>
      <c r="J566" s="97" t="s">
        <v>13</v>
      </c>
      <c r="K566" s="97"/>
      <c r="L566" s="45" t="s">
        <v>25</v>
      </c>
      <c r="M566" s="45">
        <v>4</v>
      </c>
      <c r="N566" s="96" t="s">
        <v>15</v>
      </c>
      <c r="O566" s="96"/>
      <c r="P566" s="96"/>
      <c r="Q566" s="45" t="s">
        <v>14</v>
      </c>
      <c r="R566" s="19">
        <v>0</v>
      </c>
    </row>
    <row r="567" spans="2:18" ht="30" customHeight="1">
      <c r="B567" s="3"/>
      <c r="C567" s="96">
        <v>2019</v>
      </c>
      <c r="D567" s="96"/>
      <c r="E567" s="47" t="s">
        <v>478</v>
      </c>
      <c r="F567" s="97" t="s">
        <v>477</v>
      </c>
      <c r="G567" s="97"/>
      <c r="H567" s="97"/>
      <c r="I567" s="47" t="s">
        <v>446</v>
      </c>
      <c r="J567" s="97" t="s">
        <v>13</v>
      </c>
      <c r="K567" s="97"/>
      <c r="L567" s="45" t="s">
        <v>25</v>
      </c>
      <c r="M567" s="45">
        <v>4</v>
      </c>
      <c r="N567" s="96" t="s">
        <v>15</v>
      </c>
      <c r="O567" s="96"/>
      <c r="P567" s="96"/>
      <c r="Q567" s="45" t="s">
        <v>14</v>
      </c>
      <c r="R567" s="19">
        <f>15000</f>
        <v>15000</v>
      </c>
    </row>
    <row r="568" spans="2:18" ht="30" customHeight="1">
      <c r="B568" s="3"/>
      <c r="C568" s="96">
        <v>2019</v>
      </c>
      <c r="D568" s="96"/>
      <c r="E568" s="47" t="s">
        <v>476</v>
      </c>
      <c r="F568" s="97" t="s">
        <v>475</v>
      </c>
      <c r="G568" s="97"/>
      <c r="H568" s="97"/>
      <c r="I568" s="47" t="s">
        <v>446</v>
      </c>
      <c r="J568" s="97" t="s">
        <v>13</v>
      </c>
      <c r="K568" s="97"/>
      <c r="L568" s="45" t="s">
        <v>25</v>
      </c>
      <c r="M568" s="45">
        <v>4</v>
      </c>
      <c r="N568" s="96" t="s">
        <v>15</v>
      </c>
      <c r="O568" s="96"/>
      <c r="P568" s="96"/>
      <c r="Q568" s="45" t="s">
        <v>14</v>
      </c>
      <c r="R568" s="19">
        <v>110000</v>
      </c>
    </row>
    <row r="569" spans="2:18" ht="30" customHeight="1">
      <c r="B569" s="3"/>
      <c r="C569" s="96">
        <v>2019</v>
      </c>
      <c r="D569" s="96"/>
      <c r="E569" s="47" t="s">
        <v>474</v>
      </c>
      <c r="F569" s="97" t="s">
        <v>473</v>
      </c>
      <c r="G569" s="97"/>
      <c r="H569" s="97"/>
      <c r="I569" s="47" t="s">
        <v>446</v>
      </c>
      <c r="J569" s="97" t="s">
        <v>13</v>
      </c>
      <c r="K569" s="97"/>
      <c r="L569" s="45" t="s">
        <v>25</v>
      </c>
      <c r="M569" s="45">
        <v>4</v>
      </c>
      <c r="N569" s="96" t="s">
        <v>15</v>
      </c>
      <c r="O569" s="96"/>
      <c r="P569" s="96"/>
      <c r="Q569" s="45" t="s">
        <v>14</v>
      </c>
      <c r="R569" s="19">
        <v>30000</v>
      </c>
    </row>
    <row r="570" spans="2:18" ht="30" customHeight="1">
      <c r="B570" s="3"/>
      <c r="C570" s="96">
        <v>2019</v>
      </c>
      <c r="D570" s="96"/>
      <c r="E570" s="47" t="s">
        <v>472</v>
      </c>
      <c r="F570" s="97" t="s">
        <v>471</v>
      </c>
      <c r="G570" s="97"/>
      <c r="H570" s="97"/>
      <c r="I570" s="47" t="s">
        <v>446</v>
      </c>
      <c r="J570" s="97" t="s">
        <v>13</v>
      </c>
      <c r="K570" s="97"/>
      <c r="L570" s="45" t="s">
        <v>25</v>
      </c>
      <c r="M570" s="45">
        <v>4</v>
      </c>
      <c r="N570" s="96" t="s">
        <v>15</v>
      </c>
      <c r="O570" s="96"/>
      <c r="P570" s="96"/>
      <c r="Q570" s="45" t="s">
        <v>14</v>
      </c>
      <c r="R570" s="19">
        <v>53864</v>
      </c>
    </row>
    <row r="571" spans="2:18" s="22" customFormat="1" ht="30" customHeight="1">
      <c r="B571" s="3"/>
      <c r="C571" s="96">
        <v>2019</v>
      </c>
      <c r="D571" s="96"/>
      <c r="E571" s="50" t="s">
        <v>470</v>
      </c>
      <c r="F571" s="100" t="s">
        <v>469</v>
      </c>
      <c r="G571" s="100"/>
      <c r="H571" s="100"/>
      <c r="I571" s="50" t="s">
        <v>446</v>
      </c>
      <c r="J571" s="100" t="s">
        <v>13</v>
      </c>
      <c r="K571" s="100"/>
      <c r="L571" s="49" t="s">
        <v>25</v>
      </c>
      <c r="M571" s="49">
        <v>4</v>
      </c>
      <c r="N571" s="101" t="s">
        <v>15</v>
      </c>
      <c r="O571" s="101"/>
      <c r="P571" s="101"/>
      <c r="Q571" s="49" t="s">
        <v>14</v>
      </c>
      <c r="R571" s="19">
        <v>56500</v>
      </c>
    </row>
    <row r="572" spans="2:18" s="22" customFormat="1" ht="30" customHeight="1">
      <c r="B572" s="3"/>
      <c r="C572" s="96">
        <v>2019</v>
      </c>
      <c r="D572" s="96"/>
      <c r="E572" s="50" t="s">
        <v>468</v>
      </c>
      <c r="F572" s="100" t="s">
        <v>467</v>
      </c>
      <c r="G572" s="100"/>
      <c r="H572" s="100"/>
      <c r="I572" s="50" t="s">
        <v>446</v>
      </c>
      <c r="J572" s="100" t="s">
        <v>13</v>
      </c>
      <c r="K572" s="100"/>
      <c r="L572" s="49" t="s">
        <v>25</v>
      </c>
      <c r="M572" s="49">
        <v>4</v>
      </c>
      <c r="N572" s="101" t="s">
        <v>15</v>
      </c>
      <c r="O572" s="101"/>
      <c r="P572" s="101"/>
      <c r="Q572" s="49" t="s">
        <v>14</v>
      </c>
      <c r="R572" s="19">
        <v>0</v>
      </c>
    </row>
    <row r="573" spans="2:18" s="22" customFormat="1" ht="30" customHeight="1">
      <c r="B573" s="3"/>
      <c r="C573" s="96">
        <v>2019</v>
      </c>
      <c r="D573" s="96"/>
      <c r="E573" s="50" t="s">
        <v>466</v>
      </c>
      <c r="F573" s="100" t="s">
        <v>465</v>
      </c>
      <c r="G573" s="100"/>
      <c r="H573" s="100"/>
      <c r="I573" s="50" t="s">
        <v>446</v>
      </c>
      <c r="J573" s="100" t="s">
        <v>13</v>
      </c>
      <c r="K573" s="100"/>
      <c r="L573" s="49" t="s">
        <v>25</v>
      </c>
      <c r="M573" s="49">
        <v>4</v>
      </c>
      <c r="N573" s="101" t="s">
        <v>15</v>
      </c>
      <c r="O573" s="101"/>
      <c r="P573" s="101"/>
      <c r="Q573" s="49" t="s">
        <v>14</v>
      </c>
      <c r="R573" s="19">
        <v>155000</v>
      </c>
    </row>
    <row r="574" spans="2:18" s="22" customFormat="1" ht="30" customHeight="1">
      <c r="B574" s="3"/>
      <c r="C574" s="96">
        <v>2019</v>
      </c>
      <c r="D574" s="96"/>
      <c r="E574" s="50" t="s">
        <v>464</v>
      </c>
      <c r="F574" s="100" t="s">
        <v>463</v>
      </c>
      <c r="G574" s="100"/>
      <c r="H574" s="100"/>
      <c r="I574" s="50" t="s">
        <v>446</v>
      </c>
      <c r="J574" s="100" t="s">
        <v>13</v>
      </c>
      <c r="K574" s="100"/>
      <c r="L574" s="49" t="s">
        <v>25</v>
      </c>
      <c r="M574" s="49">
        <v>4</v>
      </c>
      <c r="N574" s="101" t="s">
        <v>15</v>
      </c>
      <c r="O574" s="101"/>
      <c r="P574" s="101"/>
      <c r="Q574" s="49" t="s">
        <v>14</v>
      </c>
      <c r="R574" s="19">
        <v>50000</v>
      </c>
    </row>
    <row r="575" spans="2:18" ht="30" customHeight="1">
      <c r="B575" s="3"/>
      <c r="C575" s="96">
        <v>2019</v>
      </c>
      <c r="D575" s="96"/>
      <c r="E575" s="47" t="s">
        <v>462</v>
      </c>
      <c r="F575" s="97" t="s">
        <v>461</v>
      </c>
      <c r="G575" s="97"/>
      <c r="H575" s="97"/>
      <c r="I575" s="47" t="s">
        <v>446</v>
      </c>
      <c r="J575" s="97" t="s">
        <v>13</v>
      </c>
      <c r="K575" s="97"/>
      <c r="L575" s="45" t="s">
        <v>25</v>
      </c>
      <c r="M575" s="45">
        <v>4</v>
      </c>
      <c r="N575" s="96" t="s">
        <v>15</v>
      </c>
      <c r="O575" s="96"/>
      <c r="P575" s="96"/>
      <c r="Q575" s="45" t="s">
        <v>14</v>
      </c>
      <c r="R575" s="19">
        <v>0</v>
      </c>
    </row>
    <row r="576" spans="2:18" ht="30" customHeight="1">
      <c r="B576" s="3"/>
      <c r="C576" s="96">
        <v>2019</v>
      </c>
      <c r="D576" s="96"/>
      <c r="E576" s="47" t="s">
        <v>460</v>
      </c>
      <c r="F576" s="97" t="s">
        <v>459</v>
      </c>
      <c r="G576" s="97"/>
      <c r="H576" s="97"/>
      <c r="I576" s="47" t="s">
        <v>446</v>
      </c>
      <c r="J576" s="97" t="s">
        <v>13</v>
      </c>
      <c r="K576" s="97"/>
      <c r="L576" s="45" t="s">
        <v>25</v>
      </c>
      <c r="M576" s="45">
        <v>4</v>
      </c>
      <c r="N576" s="96" t="s">
        <v>15</v>
      </c>
      <c r="O576" s="96"/>
      <c r="P576" s="96"/>
      <c r="Q576" s="45" t="s">
        <v>14</v>
      </c>
      <c r="R576" s="19">
        <v>0</v>
      </c>
    </row>
    <row r="577" spans="2:18" ht="30" customHeight="1">
      <c r="B577" s="3"/>
      <c r="C577" s="71"/>
      <c r="D577" s="71"/>
      <c r="E577" s="72" t="s">
        <v>1586</v>
      </c>
      <c r="F577" s="97" t="s">
        <v>1587</v>
      </c>
      <c r="G577" s="97"/>
      <c r="H577" s="97"/>
      <c r="I577" s="72" t="s">
        <v>446</v>
      </c>
      <c r="J577" s="97" t="s">
        <v>13</v>
      </c>
      <c r="K577" s="97"/>
      <c r="L577" s="71" t="s">
        <v>25</v>
      </c>
      <c r="M577" s="71">
        <v>4</v>
      </c>
      <c r="N577" s="71"/>
      <c r="O577" s="71"/>
      <c r="P577" s="71"/>
      <c r="Q577" s="71"/>
      <c r="R577" s="19">
        <f>20000</f>
        <v>20000</v>
      </c>
    </row>
    <row r="578" spans="2:18" s="16" customFormat="1" ht="30" customHeight="1">
      <c r="B578" s="5"/>
      <c r="C578" s="98">
        <v>2019</v>
      </c>
      <c r="D578" s="98"/>
      <c r="E578" s="53" t="s">
        <v>458</v>
      </c>
      <c r="F578" s="99" t="s">
        <v>456</v>
      </c>
      <c r="G578" s="99"/>
      <c r="H578" s="99"/>
      <c r="I578" s="53" t="s">
        <v>446</v>
      </c>
      <c r="J578" s="99" t="s">
        <v>13</v>
      </c>
      <c r="K578" s="99"/>
      <c r="L578" s="51" t="s">
        <v>14</v>
      </c>
      <c r="M578" s="51">
        <v>1</v>
      </c>
      <c r="N578" s="98" t="s">
        <v>15</v>
      </c>
      <c r="O578" s="98"/>
      <c r="P578" s="98"/>
      <c r="Q578" s="51" t="s">
        <v>14</v>
      </c>
      <c r="R578" s="15">
        <v>0</v>
      </c>
    </row>
    <row r="579" spans="2:18" s="16" customFormat="1" ht="30" customHeight="1">
      <c r="B579" s="5"/>
      <c r="C579" s="98">
        <v>2019</v>
      </c>
      <c r="D579" s="98"/>
      <c r="E579" s="53" t="s">
        <v>457</v>
      </c>
      <c r="F579" s="99" t="s">
        <v>456</v>
      </c>
      <c r="G579" s="99"/>
      <c r="H579" s="99"/>
      <c r="I579" s="53" t="s">
        <v>446</v>
      </c>
      <c r="J579" s="99" t="s">
        <v>13</v>
      </c>
      <c r="K579" s="99"/>
      <c r="L579" s="51" t="s">
        <v>14</v>
      </c>
      <c r="M579" s="51">
        <v>2</v>
      </c>
      <c r="N579" s="98" t="s">
        <v>15</v>
      </c>
      <c r="O579" s="98"/>
      <c r="P579" s="98"/>
      <c r="Q579" s="51" t="s">
        <v>14</v>
      </c>
      <c r="R579" s="15">
        <v>0</v>
      </c>
    </row>
    <row r="580" spans="2:18" s="18" customFormat="1" ht="30" customHeight="1">
      <c r="B580" s="4"/>
      <c r="C580" s="94">
        <v>2019</v>
      </c>
      <c r="D580" s="94"/>
      <c r="E580" s="1" t="s">
        <v>455</v>
      </c>
      <c r="F580" s="95" t="s">
        <v>453</v>
      </c>
      <c r="G580" s="95"/>
      <c r="H580" s="95"/>
      <c r="I580" s="1" t="s">
        <v>446</v>
      </c>
      <c r="J580" s="95" t="s">
        <v>13</v>
      </c>
      <c r="K580" s="95"/>
      <c r="L580" s="48" t="s">
        <v>14</v>
      </c>
      <c r="M580" s="48">
        <v>3</v>
      </c>
      <c r="N580" s="94" t="s">
        <v>15</v>
      </c>
      <c r="O580" s="94"/>
      <c r="P580" s="94"/>
      <c r="Q580" s="48" t="s">
        <v>14</v>
      </c>
      <c r="R580" s="17">
        <v>0</v>
      </c>
    </row>
    <row r="581" spans="2:18" ht="30" customHeight="1">
      <c r="B581" s="3"/>
      <c r="C581" s="96">
        <v>2019</v>
      </c>
      <c r="D581" s="96"/>
      <c r="E581" s="47" t="s">
        <v>454</v>
      </c>
      <c r="F581" s="97" t="s">
        <v>453</v>
      </c>
      <c r="G581" s="97"/>
      <c r="H581" s="97"/>
      <c r="I581" s="47" t="s">
        <v>446</v>
      </c>
      <c r="J581" s="97" t="s">
        <v>13</v>
      </c>
      <c r="K581" s="97"/>
      <c r="L581" s="45" t="s">
        <v>25</v>
      </c>
      <c r="M581" s="45">
        <v>4</v>
      </c>
      <c r="N581" s="96" t="s">
        <v>15</v>
      </c>
      <c r="O581" s="96"/>
      <c r="P581" s="96"/>
      <c r="Q581" s="45" t="s">
        <v>14</v>
      </c>
      <c r="R581" s="19">
        <v>0</v>
      </c>
    </row>
    <row r="582" spans="2:18" s="16" customFormat="1" ht="30" customHeight="1">
      <c r="B582" s="5"/>
      <c r="C582" s="98">
        <v>2019</v>
      </c>
      <c r="D582" s="98"/>
      <c r="E582" s="53" t="s">
        <v>452</v>
      </c>
      <c r="F582" s="99" t="s">
        <v>450</v>
      </c>
      <c r="G582" s="99"/>
      <c r="H582" s="99"/>
      <c r="I582" s="53" t="s">
        <v>446</v>
      </c>
      <c r="J582" s="99" t="s">
        <v>13</v>
      </c>
      <c r="K582" s="99"/>
      <c r="L582" s="51" t="s">
        <v>14</v>
      </c>
      <c r="M582" s="51">
        <v>1</v>
      </c>
      <c r="N582" s="98" t="s">
        <v>15</v>
      </c>
      <c r="O582" s="98"/>
      <c r="P582" s="98"/>
      <c r="Q582" s="51" t="s">
        <v>14</v>
      </c>
      <c r="R582" s="15">
        <f>R583</f>
        <v>23794019.350000001</v>
      </c>
    </row>
    <row r="583" spans="2:18" s="16" customFormat="1" ht="30" customHeight="1">
      <c r="B583" s="5"/>
      <c r="C583" s="98">
        <v>2019</v>
      </c>
      <c r="D583" s="98"/>
      <c r="E583" s="53" t="s">
        <v>451</v>
      </c>
      <c r="F583" s="99" t="s">
        <v>450</v>
      </c>
      <c r="G583" s="99"/>
      <c r="H583" s="99"/>
      <c r="I583" s="53" t="s">
        <v>446</v>
      </c>
      <c r="J583" s="99" t="s">
        <v>13</v>
      </c>
      <c r="K583" s="99"/>
      <c r="L583" s="51" t="s">
        <v>14</v>
      </c>
      <c r="M583" s="51">
        <v>2</v>
      </c>
      <c r="N583" s="98" t="s">
        <v>15</v>
      </c>
      <c r="O583" s="98"/>
      <c r="P583" s="98"/>
      <c r="Q583" s="51" t="s">
        <v>14</v>
      </c>
      <c r="R583" s="15">
        <f>R584</f>
        <v>23794019.350000001</v>
      </c>
    </row>
    <row r="584" spans="2:18" s="18" customFormat="1" ht="30" customHeight="1">
      <c r="B584" s="4"/>
      <c r="C584" s="94">
        <v>2019</v>
      </c>
      <c r="D584" s="94"/>
      <c r="E584" s="1" t="s">
        <v>449</v>
      </c>
      <c r="F584" s="95" t="s">
        <v>447</v>
      </c>
      <c r="G584" s="95"/>
      <c r="H584" s="95"/>
      <c r="I584" s="1" t="s">
        <v>446</v>
      </c>
      <c r="J584" s="95" t="s">
        <v>13</v>
      </c>
      <c r="K584" s="95"/>
      <c r="L584" s="48" t="s">
        <v>14</v>
      </c>
      <c r="M584" s="48">
        <v>3</v>
      </c>
      <c r="N584" s="94" t="s">
        <v>15</v>
      </c>
      <c r="O584" s="94"/>
      <c r="P584" s="94"/>
      <c r="Q584" s="48" t="s">
        <v>14</v>
      </c>
      <c r="R584" s="17">
        <f>R585</f>
        <v>23794019.350000001</v>
      </c>
    </row>
    <row r="585" spans="2:18" ht="30" customHeight="1">
      <c r="B585" s="3"/>
      <c r="C585" s="96">
        <v>2019</v>
      </c>
      <c r="D585" s="96"/>
      <c r="E585" s="47" t="s">
        <v>448</v>
      </c>
      <c r="F585" s="97" t="s">
        <v>447</v>
      </c>
      <c r="G585" s="97"/>
      <c r="H585" s="97"/>
      <c r="I585" s="47" t="s">
        <v>446</v>
      </c>
      <c r="J585" s="97" t="s">
        <v>13</v>
      </c>
      <c r="K585" s="97"/>
      <c r="L585" s="45" t="s">
        <v>25</v>
      </c>
      <c r="M585" s="45">
        <v>4</v>
      </c>
      <c r="N585" s="96" t="s">
        <v>15</v>
      </c>
      <c r="O585" s="96"/>
      <c r="P585" s="96"/>
      <c r="Q585" s="45" t="s">
        <v>14</v>
      </c>
      <c r="R585" s="19">
        <f>14408968.61+9382650.74+2400</f>
        <v>23794019.350000001</v>
      </c>
    </row>
    <row r="586" spans="2:18" ht="21" customHeight="1" thickBot="1">
      <c r="B586" s="12"/>
      <c r="F586" s="93" t="s">
        <v>445</v>
      </c>
      <c r="G586" s="93"/>
      <c r="H586" s="93"/>
      <c r="Q586" s="12" t="s">
        <v>444</v>
      </c>
      <c r="R586" s="2">
        <f>R3+R541+R582</f>
        <v>78615550.189999998</v>
      </c>
    </row>
    <row r="587" spans="2:18" ht="30" customHeight="1" thickTop="1">
      <c r="B587" s="12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4"/>
    </row>
    <row r="588" spans="2:18" ht="30" customHeight="1">
      <c r="B588" s="12"/>
    </row>
    <row r="589" spans="2:18" ht="30" customHeight="1">
      <c r="B589" s="12"/>
    </row>
    <row r="590" spans="2:18" ht="30" customHeight="1">
      <c r="B590" s="12"/>
    </row>
    <row r="591" spans="2:18" ht="30" customHeight="1">
      <c r="B591" s="12"/>
    </row>
    <row r="592" spans="2:18" ht="30" customHeight="1">
      <c r="B592" s="12"/>
    </row>
    <row r="593" spans="2:21" ht="30" customHeight="1">
      <c r="B593" s="12"/>
    </row>
    <row r="594" spans="2:21" ht="30" customHeight="1">
      <c r="B594" s="12"/>
    </row>
    <row r="595" spans="2:21" ht="30" customHeight="1">
      <c r="B595" s="12"/>
    </row>
    <row r="596" spans="2:21" ht="30" customHeight="1">
      <c r="B596" s="12"/>
    </row>
    <row r="597" spans="2:21" ht="30" customHeight="1">
      <c r="B597" s="12"/>
    </row>
    <row r="599" spans="2:21" ht="30" customHeight="1">
      <c r="U599" s="19"/>
    </row>
  </sheetData>
  <autoFilter ref="M1:M597"/>
  <mergeCells count="2329">
    <mergeCell ref="C3:D3"/>
    <mergeCell ref="F3:H3"/>
    <mergeCell ref="J3:K3"/>
    <mergeCell ref="N3:P3"/>
    <mergeCell ref="C4:D4"/>
    <mergeCell ref="F4:H4"/>
    <mergeCell ref="J4:K4"/>
    <mergeCell ref="N4:P4"/>
    <mergeCell ref="C1:D1"/>
    <mergeCell ref="F1:H1"/>
    <mergeCell ref="J1:K1"/>
    <mergeCell ref="N1:P1"/>
    <mergeCell ref="C2:D2"/>
    <mergeCell ref="F2:H2"/>
    <mergeCell ref="J2:K2"/>
    <mergeCell ref="N2:P2"/>
    <mergeCell ref="C9:D9"/>
    <mergeCell ref="F9:H9"/>
    <mergeCell ref="J9:K9"/>
    <mergeCell ref="N9:P9"/>
    <mergeCell ref="C10:D10"/>
    <mergeCell ref="F10:H10"/>
    <mergeCell ref="J10:K10"/>
    <mergeCell ref="N10:P10"/>
    <mergeCell ref="C7:D7"/>
    <mergeCell ref="F7:H7"/>
    <mergeCell ref="J7:K7"/>
    <mergeCell ref="N7:P7"/>
    <mergeCell ref="C8:D8"/>
    <mergeCell ref="F8:H8"/>
    <mergeCell ref="J8:K8"/>
    <mergeCell ref="N8:P8"/>
    <mergeCell ref="C5:D5"/>
    <mergeCell ref="F5:H5"/>
    <mergeCell ref="J5:K5"/>
    <mergeCell ref="N5:P5"/>
    <mergeCell ref="C6:D6"/>
    <mergeCell ref="F6:H6"/>
    <mergeCell ref="J6:K6"/>
    <mergeCell ref="N6:P6"/>
    <mergeCell ref="C15:D15"/>
    <mergeCell ref="F15:H15"/>
    <mergeCell ref="J15:K15"/>
    <mergeCell ref="N15:P15"/>
    <mergeCell ref="C16:D16"/>
    <mergeCell ref="F16:H16"/>
    <mergeCell ref="J16:K16"/>
    <mergeCell ref="N16:P16"/>
    <mergeCell ref="C13:D13"/>
    <mergeCell ref="F13:H13"/>
    <mergeCell ref="J13:K13"/>
    <mergeCell ref="N13:P13"/>
    <mergeCell ref="C14:D14"/>
    <mergeCell ref="F14:H14"/>
    <mergeCell ref="J14:K14"/>
    <mergeCell ref="N14:P14"/>
    <mergeCell ref="C11:D11"/>
    <mergeCell ref="F11:H11"/>
    <mergeCell ref="J11:K11"/>
    <mergeCell ref="N11:P11"/>
    <mergeCell ref="C12:D12"/>
    <mergeCell ref="F12:H12"/>
    <mergeCell ref="J12:K12"/>
    <mergeCell ref="N12:P12"/>
    <mergeCell ref="C21:D21"/>
    <mergeCell ref="F21:H21"/>
    <mergeCell ref="J21:K21"/>
    <mergeCell ref="N21:P21"/>
    <mergeCell ref="C22:D22"/>
    <mergeCell ref="F22:H22"/>
    <mergeCell ref="J22:K22"/>
    <mergeCell ref="N22:P22"/>
    <mergeCell ref="C19:D19"/>
    <mergeCell ref="F19:H19"/>
    <mergeCell ref="J19:K19"/>
    <mergeCell ref="N19:P19"/>
    <mergeCell ref="C20:D20"/>
    <mergeCell ref="F20:H20"/>
    <mergeCell ref="J20:K20"/>
    <mergeCell ref="N20:P20"/>
    <mergeCell ref="C17:D17"/>
    <mergeCell ref="F17:H17"/>
    <mergeCell ref="J17:K17"/>
    <mergeCell ref="N17:P17"/>
    <mergeCell ref="C18:D18"/>
    <mergeCell ref="F18:H18"/>
    <mergeCell ref="J18:K18"/>
    <mergeCell ref="N18:P18"/>
    <mergeCell ref="C27:D27"/>
    <mergeCell ref="F27:H27"/>
    <mergeCell ref="J27:K27"/>
    <mergeCell ref="N27:P27"/>
    <mergeCell ref="C28:D28"/>
    <mergeCell ref="F28:H28"/>
    <mergeCell ref="J28:K28"/>
    <mergeCell ref="N28:P28"/>
    <mergeCell ref="C25:D25"/>
    <mergeCell ref="F25:H25"/>
    <mergeCell ref="J25:K25"/>
    <mergeCell ref="N25:P25"/>
    <mergeCell ref="C26:D26"/>
    <mergeCell ref="F26:H26"/>
    <mergeCell ref="J26:K26"/>
    <mergeCell ref="N26:P26"/>
    <mergeCell ref="C23:D23"/>
    <mergeCell ref="F23:H23"/>
    <mergeCell ref="J23:K23"/>
    <mergeCell ref="N23:P23"/>
    <mergeCell ref="C24:D24"/>
    <mergeCell ref="F24:H24"/>
    <mergeCell ref="J24:K24"/>
    <mergeCell ref="N24:P24"/>
    <mergeCell ref="C33:D33"/>
    <mergeCell ref="F33:H33"/>
    <mergeCell ref="J33:K33"/>
    <mergeCell ref="N33:P33"/>
    <mergeCell ref="C34:D34"/>
    <mergeCell ref="F34:H34"/>
    <mergeCell ref="J34:K34"/>
    <mergeCell ref="N34:P34"/>
    <mergeCell ref="C31:D31"/>
    <mergeCell ref="F31:H31"/>
    <mergeCell ref="J31:K31"/>
    <mergeCell ref="N31:P31"/>
    <mergeCell ref="C32:D32"/>
    <mergeCell ref="F32:H32"/>
    <mergeCell ref="J32:K32"/>
    <mergeCell ref="N32:P32"/>
    <mergeCell ref="C29:D29"/>
    <mergeCell ref="F29:H29"/>
    <mergeCell ref="J29:K29"/>
    <mergeCell ref="N29:P29"/>
    <mergeCell ref="C30:D30"/>
    <mergeCell ref="F30:H30"/>
    <mergeCell ref="J30:K30"/>
    <mergeCell ref="N30:P30"/>
    <mergeCell ref="C39:D39"/>
    <mergeCell ref="F39:H39"/>
    <mergeCell ref="J39:K39"/>
    <mergeCell ref="N39:P39"/>
    <mergeCell ref="C40:D40"/>
    <mergeCell ref="F40:H40"/>
    <mergeCell ref="J40:K40"/>
    <mergeCell ref="N40:P40"/>
    <mergeCell ref="C37:D37"/>
    <mergeCell ref="F37:H37"/>
    <mergeCell ref="J37:K37"/>
    <mergeCell ref="N37:P37"/>
    <mergeCell ref="C38:D38"/>
    <mergeCell ref="F38:H38"/>
    <mergeCell ref="J38:K38"/>
    <mergeCell ref="N38:P38"/>
    <mergeCell ref="C35:D35"/>
    <mergeCell ref="F35:H35"/>
    <mergeCell ref="J35:K35"/>
    <mergeCell ref="N35:P35"/>
    <mergeCell ref="C36:D36"/>
    <mergeCell ref="F36:H36"/>
    <mergeCell ref="J36:K36"/>
    <mergeCell ref="N36:P36"/>
    <mergeCell ref="C45:D45"/>
    <mergeCell ref="F45:H45"/>
    <mergeCell ref="J45:K45"/>
    <mergeCell ref="N45:P45"/>
    <mergeCell ref="C46:D46"/>
    <mergeCell ref="F46:H46"/>
    <mergeCell ref="J46:K46"/>
    <mergeCell ref="N46:P46"/>
    <mergeCell ref="C43:D43"/>
    <mergeCell ref="F43:H43"/>
    <mergeCell ref="J43:K43"/>
    <mergeCell ref="N43:P43"/>
    <mergeCell ref="C44:D44"/>
    <mergeCell ref="F44:H44"/>
    <mergeCell ref="J44:K44"/>
    <mergeCell ref="N44:P44"/>
    <mergeCell ref="C41:D41"/>
    <mergeCell ref="F41:H41"/>
    <mergeCell ref="J41:K41"/>
    <mergeCell ref="N41:P41"/>
    <mergeCell ref="C42:D42"/>
    <mergeCell ref="F42:H42"/>
    <mergeCell ref="J42:K42"/>
    <mergeCell ref="N42:P42"/>
    <mergeCell ref="C51:D51"/>
    <mergeCell ref="F51:H51"/>
    <mergeCell ref="J51:K51"/>
    <mergeCell ref="N51:P51"/>
    <mergeCell ref="C52:D52"/>
    <mergeCell ref="F52:H52"/>
    <mergeCell ref="J52:K52"/>
    <mergeCell ref="N52:P52"/>
    <mergeCell ref="C49:D49"/>
    <mergeCell ref="F49:H49"/>
    <mergeCell ref="J49:K49"/>
    <mergeCell ref="N49:P49"/>
    <mergeCell ref="C50:D50"/>
    <mergeCell ref="F50:H50"/>
    <mergeCell ref="J50:K50"/>
    <mergeCell ref="N50:P50"/>
    <mergeCell ref="C47:D47"/>
    <mergeCell ref="F47:H47"/>
    <mergeCell ref="J47:K47"/>
    <mergeCell ref="N47:P47"/>
    <mergeCell ref="C48:D48"/>
    <mergeCell ref="F48:H48"/>
    <mergeCell ref="J48:K48"/>
    <mergeCell ref="N48:P48"/>
    <mergeCell ref="C57:D57"/>
    <mergeCell ref="F57:H57"/>
    <mergeCell ref="J57:K57"/>
    <mergeCell ref="N57:P57"/>
    <mergeCell ref="C58:D58"/>
    <mergeCell ref="F58:H58"/>
    <mergeCell ref="J58:K58"/>
    <mergeCell ref="N58:P58"/>
    <mergeCell ref="C55:D55"/>
    <mergeCell ref="F55:H55"/>
    <mergeCell ref="J55:K55"/>
    <mergeCell ref="N55:P55"/>
    <mergeCell ref="C56:D56"/>
    <mergeCell ref="F56:H56"/>
    <mergeCell ref="J56:K56"/>
    <mergeCell ref="N56:P56"/>
    <mergeCell ref="C53:D53"/>
    <mergeCell ref="F53:H53"/>
    <mergeCell ref="J53:K53"/>
    <mergeCell ref="N53:P53"/>
    <mergeCell ref="C54:D54"/>
    <mergeCell ref="F54:H54"/>
    <mergeCell ref="J54:K54"/>
    <mergeCell ref="N54:P54"/>
    <mergeCell ref="C63:D63"/>
    <mergeCell ref="F63:H63"/>
    <mergeCell ref="J63:K63"/>
    <mergeCell ref="N63:P63"/>
    <mergeCell ref="C64:D64"/>
    <mergeCell ref="F64:H64"/>
    <mergeCell ref="J64:K64"/>
    <mergeCell ref="N64:P64"/>
    <mergeCell ref="C61:D61"/>
    <mergeCell ref="F61:H61"/>
    <mergeCell ref="J61:K61"/>
    <mergeCell ref="N61:P61"/>
    <mergeCell ref="C62:D62"/>
    <mergeCell ref="F62:H62"/>
    <mergeCell ref="J62:K62"/>
    <mergeCell ref="N62:P62"/>
    <mergeCell ref="C59:D59"/>
    <mergeCell ref="F59:H59"/>
    <mergeCell ref="J59:K59"/>
    <mergeCell ref="N59:P59"/>
    <mergeCell ref="C60:D60"/>
    <mergeCell ref="F60:H60"/>
    <mergeCell ref="J60:K60"/>
    <mergeCell ref="N60:P60"/>
    <mergeCell ref="C69:D69"/>
    <mergeCell ref="F69:H69"/>
    <mergeCell ref="J69:K69"/>
    <mergeCell ref="N69:P69"/>
    <mergeCell ref="C70:D70"/>
    <mergeCell ref="F70:H70"/>
    <mergeCell ref="J70:K70"/>
    <mergeCell ref="N70:P70"/>
    <mergeCell ref="C67:D67"/>
    <mergeCell ref="F67:H67"/>
    <mergeCell ref="J67:K67"/>
    <mergeCell ref="N67:P67"/>
    <mergeCell ref="C68:D68"/>
    <mergeCell ref="F68:H68"/>
    <mergeCell ref="J68:K68"/>
    <mergeCell ref="N68:P68"/>
    <mergeCell ref="C65:D65"/>
    <mergeCell ref="F65:H65"/>
    <mergeCell ref="J65:K65"/>
    <mergeCell ref="N65:P65"/>
    <mergeCell ref="C66:D66"/>
    <mergeCell ref="F66:H66"/>
    <mergeCell ref="J66:K66"/>
    <mergeCell ref="N66:P66"/>
    <mergeCell ref="C75:D75"/>
    <mergeCell ref="F75:H75"/>
    <mergeCell ref="J75:K75"/>
    <mergeCell ref="N75:P75"/>
    <mergeCell ref="C76:D76"/>
    <mergeCell ref="F76:H76"/>
    <mergeCell ref="J76:K76"/>
    <mergeCell ref="N76:P76"/>
    <mergeCell ref="C73:D73"/>
    <mergeCell ref="F73:H73"/>
    <mergeCell ref="J73:K73"/>
    <mergeCell ref="N73:P73"/>
    <mergeCell ref="C74:D74"/>
    <mergeCell ref="F74:H74"/>
    <mergeCell ref="J74:K74"/>
    <mergeCell ref="N74:P74"/>
    <mergeCell ref="C71:D71"/>
    <mergeCell ref="F71:H71"/>
    <mergeCell ref="J71:K71"/>
    <mergeCell ref="N71:P71"/>
    <mergeCell ref="C72:D72"/>
    <mergeCell ref="F72:H72"/>
    <mergeCell ref="J72:K72"/>
    <mergeCell ref="N72:P72"/>
    <mergeCell ref="C81:D81"/>
    <mergeCell ref="F81:H81"/>
    <mergeCell ref="J81:K81"/>
    <mergeCell ref="N81:P81"/>
    <mergeCell ref="C82:D82"/>
    <mergeCell ref="F82:H82"/>
    <mergeCell ref="J82:K82"/>
    <mergeCell ref="N82:P82"/>
    <mergeCell ref="C79:D79"/>
    <mergeCell ref="F79:H79"/>
    <mergeCell ref="J79:K79"/>
    <mergeCell ref="N79:P79"/>
    <mergeCell ref="C80:D80"/>
    <mergeCell ref="F80:H80"/>
    <mergeCell ref="J80:K80"/>
    <mergeCell ref="N80:P80"/>
    <mergeCell ref="C77:D77"/>
    <mergeCell ref="F77:H77"/>
    <mergeCell ref="J77:K77"/>
    <mergeCell ref="N77:P77"/>
    <mergeCell ref="C78:D78"/>
    <mergeCell ref="F78:H78"/>
    <mergeCell ref="J78:K78"/>
    <mergeCell ref="N78:P78"/>
    <mergeCell ref="C87:D87"/>
    <mergeCell ref="F87:H87"/>
    <mergeCell ref="J87:K87"/>
    <mergeCell ref="N87:P87"/>
    <mergeCell ref="C88:D88"/>
    <mergeCell ref="F88:H88"/>
    <mergeCell ref="J88:K88"/>
    <mergeCell ref="N88:P88"/>
    <mergeCell ref="C85:D85"/>
    <mergeCell ref="F85:H85"/>
    <mergeCell ref="J85:K85"/>
    <mergeCell ref="N85:P85"/>
    <mergeCell ref="C86:D86"/>
    <mergeCell ref="F86:H86"/>
    <mergeCell ref="J86:K86"/>
    <mergeCell ref="N86:P86"/>
    <mergeCell ref="C83:D83"/>
    <mergeCell ref="F83:H83"/>
    <mergeCell ref="J83:K83"/>
    <mergeCell ref="N83:P83"/>
    <mergeCell ref="C84:D84"/>
    <mergeCell ref="F84:H84"/>
    <mergeCell ref="J84:K84"/>
    <mergeCell ref="N84:P84"/>
    <mergeCell ref="C93:D93"/>
    <mergeCell ref="F93:H93"/>
    <mergeCell ref="J93:K93"/>
    <mergeCell ref="N93:P93"/>
    <mergeCell ref="C94:D94"/>
    <mergeCell ref="F94:H94"/>
    <mergeCell ref="J94:K94"/>
    <mergeCell ref="N94:P94"/>
    <mergeCell ref="C91:D91"/>
    <mergeCell ref="F91:H91"/>
    <mergeCell ref="J91:K91"/>
    <mergeCell ref="N91:P91"/>
    <mergeCell ref="C92:D92"/>
    <mergeCell ref="F92:H92"/>
    <mergeCell ref="J92:K92"/>
    <mergeCell ref="N92:P92"/>
    <mergeCell ref="C89:D89"/>
    <mergeCell ref="F89:H89"/>
    <mergeCell ref="J89:K89"/>
    <mergeCell ref="N89:P89"/>
    <mergeCell ref="C90:D90"/>
    <mergeCell ref="F90:H90"/>
    <mergeCell ref="J90:K90"/>
    <mergeCell ref="N90:P90"/>
    <mergeCell ref="C99:D99"/>
    <mergeCell ref="F99:H99"/>
    <mergeCell ref="J99:K99"/>
    <mergeCell ref="N99:P99"/>
    <mergeCell ref="C100:D100"/>
    <mergeCell ref="F100:H100"/>
    <mergeCell ref="J100:K100"/>
    <mergeCell ref="N100:P100"/>
    <mergeCell ref="C97:D97"/>
    <mergeCell ref="F97:H97"/>
    <mergeCell ref="J97:K97"/>
    <mergeCell ref="N97:P97"/>
    <mergeCell ref="C98:D98"/>
    <mergeCell ref="F98:H98"/>
    <mergeCell ref="J98:K98"/>
    <mergeCell ref="N98:P98"/>
    <mergeCell ref="C95:D95"/>
    <mergeCell ref="F95:H95"/>
    <mergeCell ref="J95:K95"/>
    <mergeCell ref="N95:P95"/>
    <mergeCell ref="C96:D96"/>
    <mergeCell ref="F96:H96"/>
    <mergeCell ref="J96:K96"/>
    <mergeCell ref="N96:P96"/>
    <mergeCell ref="C105:D105"/>
    <mergeCell ref="F105:H105"/>
    <mergeCell ref="J105:K105"/>
    <mergeCell ref="N105:P105"/>
    <mergeCell ref="C106:D106"/>
    <mergeCell ref="F106:H106"/>
    <mergeCell ref="J106:K106"/>
    <mergeCell ref="N106:P106"/>
    <mergeCell ref="C103:D103"/>
    <mergeCell ref="F103:H103"/>
    <mergeCell ref="J103:K103"/>
    <mergeCell ref="N103:P103"/>
    <mergeCell ref="C104:D104"/>
    <mergeCell ref="F104:H104"/>
    <mergeCell ref="J104:K104"/>
    <mergeCell ref="N104:P104"/>
    <mergeCell ref="C101:D101"/>
    <mergeCell ref="F101:H101"/>
    <mergeCell ref="J101:K101"/>
    <mergeCell ref="N101:P101"/>
    <mergeCell ref="C102:D102"/>
    <mergeCell ref="F102:H102"/>
    <mergeCell ref="J102:K102"/>
    <mergeCell ref="N102:P102"/>
    <mergeCell ref="C111:D111"/>
    <mergeCell ref="F111:H111"/>
    <mergeCell ref="J111:K111"/>
    <mergeCell ref="N111:P111"/>
    <mergeCell ref="C112:D112"/>
    <mergeCell ref="F112:H112"/>
    <mergeCell ref="J112:K112"/>
    <mergeCell ref="N112:P112"/>
    <mergeCell ref="C109:D109"/>
    <mergeCell ref="F109:H109"/>
    <mergeCell ref="J109:K109"/>
    <mergeCell ref="N109:P109"/>
    <mergeCell ref="C110:D110"/>
    <mergeCell ref="F110:H110"/>
    <mergeCell ref="J110:K110"/>
    <mergeCell ref="N110:P110"/>
    <mergeCell ref="C107:D107"/>
    <mergeCell ref="F107:H107"/>
    <mergeCell ref="J107:K107"/>
    <mergeCell ref="N107:P107"/>
    <mergeCell ref="C108:D108"/>
    <mergeCell ref="F108:H108"/>
    <mergeCell ref="J108:K108"/>
    <mergeCell ref="N108:P108"/>
    <mergeCell ref="C117:D117"/>
    <mergeCell ref="F117:H117"/>
    <mergeCell ref="J117:K117"/>
    <mergeCell ref="N117:P117"/>
    <mergeCell ref="C118:D118"/>
    <mergeCell ref="F118:H118"/>
    <mergeCell ref="J118:K118"/>
    <mergeCell ref="N118:P118"/>
    <mergeCell ref="C115:D115"/>
    <mergeCell ref="F115:H115"/>
    <mergeCell ref="J115:K115"/>
    <mergeCell ref="N115:P115"/>
    <mergeCell ref="C116:D116"/>
    <mergeCell ref="F116:H116"/>
    <mergeCell ref="J116:K116"/>
    <mergeCell ref="N116:P116"/>
    <mergeCell ref="C113:D113"/>
    <mergeCell ref="F113:H113"/>
    <mergeCell ref="J113:K113"/>
    <mergeCell ref="N113:P113"/>
    <mergeCell ref="C114:D114"/>
    <mergeCell ref="F114:H114"/>
    <mergeCell ref="J114:K114"/>
    <mergeCell ref="N114:P114"/>
    <mergeCell ref="C123:D123"/>
    <mergeCell ref="F123:H123"/>
    <mergeCell ref="J123:K123"/>
    <mergeCell ref="N123:P123"/>
    <mergeCell ref="C124:D124"/>
    <mergeCell ref="F124:H124"/>
    <mergeCell ref="J124:K124"/>
    <mergeCell ref="N124:P124"/>
    <mergeCell ref="C121:D121"/>
    <mergeCell ref="F121:H121"/>
    <mergeCell ref="J121:K121"/>
    <mergeCell ref="N121:P121"/>
    <mergeCell ref="C122:D122"/>
    <mergeCell ref="F122:H122"/>
    <mergeCell ref="J122:K122"/>
    <mergeCell ref="N122:P122"/>
    <mergeCell ref="C119:D119"/>
    <mergeCell ref="F119:H119"/>
    <mergeCell ref="J119:K119"/>
    <mergeCell ref="N119:P119"/>
    <mergeCell ref="C120:D120"/>
    <mergeCell ref="F120:H120"/>
    <mergeCell ref="J120:K120"/>
    <mergeCell ref="N120:P120"/>
    <mergeCell ref="C129:D129"/>
    <mergeCell ref="F129:H129"/>
    <mergeCell ref="J129:K129"/>
    <mergeCell ref="N129:P129"/>
    <mergeCell ref="C130:D130"/>
    <mergeCell ref="F130:H130"/>
    <mergeCell ref="J130:K130"/>
    <mergeCell ref="N130:P130"/>
    <mergeCell ref="C127:D127"/>
    <mergeCell ref="F127:H127"/>
    <mergeCell ref="J127:K127"/>
    <mergeCell ref="N127:P127"/>
    <mergeCell ref="C128:D128"/>
    <mergeCell ref="F128:H128"/>
    <mergeCell ref="J128:K128"/>
    <mergeCell ref="N128:P128"/>
    <mergeCell ref="C125:D125"/>
    <mergeCell ref="F125:H125"/>
    <mergeCell ref="J125:K125"/>
    <mergeCell ref="N125:P125"/>
    <mergeCell ref="C126:D126"/>
    <mergeCell ref="F126:H126"/>
    <mergeCell ref="J126:K126"/>
    <mergeCell ref="N126:P126"/>
    <mergeCell ref="C135:D135"/>
    <mergeCell ref="F135:H135"/>
    <mergeCell ref="J135:K135"/>
    <mergeCell ref="N135:P135"/>
    <mergeCell ref="C136:D136"/>
    <mergeCell ref="F136:H136"/>
    <mergeCell ref="J136:K136"/>
    <mergeCell ref="N136:P136"/>
    <mergeCell ref="C133:D133"/>
    <mergeCell ref="F133:H133"/>
    <mergeCell ref="J133:K133"/>
    <mergeCell ref="N133:P133"/>
    <mergeCell ref="C134:D134"/>
    <mergeCell ref="F134:H134"/>
    <mergeCell ref="J134:K134"/>
    <mergeCell ref="N134:P134"/>
    <mergeCell ref="C131:D131"/>
    <mergeCell ref="F131:H131"/>
    <mergeCell ref="J131:K131"/>
    <mergeCell ref="N131:P131"/>
    <mergeCell ref="C132:D132"/>
    <mergeCell ref="F132:H132"/>
    <mergeCell ref="J132:K132"/>
    <mergeCell ref="N132:P132"/>
    <mergeCell ref="C143:D143"/>
    <mergeCell ref="F143:H143"/>
    <mergeCell ref="J143:K143"/>
    <mergeCell ref="N143:P143"/>
    <mergeCell ref="C144:D144"/>
    <mergeCell ref="F144:H144"/>
    <mergeCell ref="J144:K144"/>
    <mergeCell ref="N144:P144"/>
    <mergeCell ref="C141:D141"/>
    <mergeCell ref="F141:H141"/>
    <mergeCell ref="J141:K141"/>
    <mergeCell ref="N141:P141"/>
    <mergeCell ref="C142:D142"/>
    <mergeCell ref="F142:H142"/>
    <mergeCell ref="J142:K142"/>
    <mergeCell ref="N142:P142"/>
    <mergeCell ref="C137:D137"/>
    <mergeCell ref="F137:H137"/>
    <mergeCell ref="J137:K137"/>
    <mergeCell ref="N137:P137"/>
    <mergeCell ref="C140:D140"/>
    <mergeCell ref="F140:H140"/>
    <mergeCell ref="J140:K140"/>
    <mergeCell ref="N140:P140"/>
    <mergeCell ref="C138:D138"/>
    <mergeCell ref="F138:H138"/>
    <mergeCell ref="J138:K138"/>
    <mergeCell ref="N138:P138"/>
    <mergeCell ref="F139:H139"/>
    <mergeCell ref="J139:K139"/>
    <mergeCell ref="C149:D149"/>
    <mergeCell ref="F149:H149"/>
    <mergeCell ref="J149:K149"/>
    <mergeCell ref="N149:P149"/>
    <mergeCell ref="C150:D150"/>
    <mergeCell ref="F150:H150"/>
    <mergeCell ref="J150:K150"/>
    <mergeCell ref="N150:P150"/>
    <mergeCell ref="C147:D147"/>
    <mergeCell ref="F147:H147"/>
    <mergeCell ref="J147:K147"/>
    <mergeCell ref="N147:P147"/>
    <mergeCell ref="C148:D148"/>
    <mergeCell ref="F148:H148"/>
    <mergeCell ref="J148:K148"/>
    <mergeCell ref="N148:P148"/>
    <mergeCell ref="C145:D145"/>
    <mergeCell ref="F145:H145"/>
    <mergeCell ref="J145:K145"/>
    <mergeCell ref="N145:P145"/>
    <mergeCell ref="C146:D146"/>
    <mergeCell ref="F146:H146"/>
    <mergeCell ref="J146:K146"/>
    <mergeCell ref="N146:P146"/>
    <mergeCell ref="C155:D155"/>
    <mergeCell ref="F155:H155"/>
    <mergeCell ref="J155:K155"/>
    <mergeCell ref="N155:P155"/>
    <mergeCell ref="C156:D156"/>
    <mergeCell ref="F156:H156"/>
    <mergeCell ref="J156:K156"/>
    <mergeCell ref="N156:P156"/>
    <mergeCell ref="C153:D153"/>
    <mergeCell ref="F153:H153"/>
    <mergeCell ref="J153:K153"/>
    <mergeCell ref="N153:P153"/>
    <mergeCell ref="C154:D154"/>
    <mergeCell ref="F154:H154"/>
    <mergeCell ref="J154:K154"/>
    <mergeCell ref="N154:P154"/>
    <mergeCell ref="C151:D151"/>
    <mergeCell ref="F151:H151"/>
    <mergeCell ref="J151:K151"/>
    <mergeCell ref="N151:P151"/>
    <mergeCell ref="C152:D152"/>
    <mergeCell ref="F152:H152"/>
    <mergeCell ref="J152:K152"/>
    <mergeCell ref="N152:P152"/>
    <mergeCell ref="C161:D161"/>
    <mergeCell ref="F161:H161"/>
    <mergeCell ref="J161:K161"/>
    <mergeCell ref="N161:P161"/>
    <mergeCell ref="C162:D162"/>
    <mergeCell ref="F162:H162"/>
    <mergeCell ref="J162:K162"/>
    <mergeCell ref="N162:P162"/>
    <mergeCell ref="C159:D159"/>
    <mergeCell ref="F159:H159"/>
    <mergeCell ref="J159:K159"/>
    <mergeCell ref="N159:P159"/>
    <mergeCell ref="C160:D160"/>
    <mergeCell ref="F160:H160"/>
    <mergeCell ref="J160:K160"/>
    <mergeCell ref="N160:P160"/>
    <mergeCell ref="C157:D157"/>
    <mergeCell ref="F157:H157"/>
    <mergeCell ref="J157:K157"/>
    <mergeCell ref="N157:P157"/>
    <mergeCell ref="C158:D158"/>
    <mergeCell ref="F158:H158"/>
    <mergeCell ref="J158:K158"/>
    <mergeCell ref="N158:P158"/>
    <mergeCell ref="C167:D167"/>
    <mergeCell ref="F167:H167"/>
    <mergeCell ref="J167:K167"/>
    <mergeCell ref="N167:P167"/>
    <mergeCell ref="C168:D168"/>
    <mergeCell ref="F168:H168"/>
    <mergeCell ref="J168:K168"/>
    <mergeCell ref="N168:P168"/>
    <mergeCell ref="C165:D165"/>
    <mergeCell ref="F165:H165"/>
    <mergeCell ref="J165:K165"/>
    <mergeCell ref="N165:P165"/>
    <mergeCell ref="C166:D166"/>
    <mergeCell ref="F166:H166"/>
    <mergeCell ref="J166:K166"/>
    <mergeCell ref="N166:P166"/>
    <mergeCell ref="C163:D163"/>
    <mergeCell ref="F163:H163"/>
    <mergeCell ref="J163:K163"/>
    <mergeCell ref="N163:P163"/>
    <mergeCell ref="C164:D164"/>
    <mergeCell ref="F164:H164"/>
    <mergeCell ref="J164:K164"/>
    <mergeCell ref="N164:P164"/>
    <mergeCell ref="C173:D173"/>
    <mergeCell ref="F173:H173"/>
    <mergeCell ref="J173:K173"/>
    <mergeCell ref="N173:P173"/>
    <mergeCell ref="C174:D174"/>
    <mergeCell ref="F174:H174"/>
    <mergeCell ref="J174:K174"/>
    <mergeCell ref="N174:P174"/>
    <mergeCell ref="C171:D171"/>
    <mergeCell ref="F171:H171"/>
    <mergeCell ref="J171:K171"/>
    <mergeCell ref="N171:P171"/>
    <mergeCell ref="C172:D172"/>
    <mergeCell ref="F172:H172"/>
    <mergeCell ref="J172:K172"/>
    <mergeCell ref="N172:P172"/>
    <mergeCell ref="C169:D169"/>
    <mergeCell ref="F169:H169"/>
    <mergeCell ref="J169:K169"/>
    <mergeCell ref="N169:P169"/>
    <mergeCell ref="C170:D170"/>
    <mergeCell ref="F170:H170"/>
    <mergeCell ref="J170:K170"/>
    <mergeCell ref="N170:P170"/>
    <mergeCell ref="C179:D179"/>
    <mergeCell ref="F179:H179"/>
    <mergeCell ref="J179:K179"/>
    <mergeCell ref="N179:P179"/>
    <mergeCell ref="C180:D180"/>
    <mergeCell ref="F180:H180"/>
    <mergeCell ref="J180:K180"/>
    <mergeCell ref="N180:P180"/>
    <mergeCell ref="C177:D177"/>
    <mergeCell ref="F177:H177"/>
    <mergeCell ref="J177:K177"/>
    <mergeCell ref="N177:P177"/>
    <mergeCell ref="C178:D178"/>
    <mergeCell ref="F178:H178"/>
    <mergeCell ref="J178:K178"/>
    <mergeCell ref="N178:P178"/>
    <mergeCell ref="C175:D175"/>
    <mergeCell ref="F175:H175"/>
    <mergeCell ref="J175:K175"/>
    <mergeCell ref="N175:P175"/>
    <mergeCell ref="C176:D176"/>
    <mergeCell ref="F176:H176"/>
    <mergeCell ref="J176:K176"/>
    <mergeCell ref="N176:P176"/>
    <mergeCell ref="C185:D185"/>
    <mergeCell ref="F185:H185"/>
    <mergeCell ref="J185:K185"/>
    <mergeCell ref="N185:P185"/>
    <mergeCell ref="C186:D186"/>
    <mergeCell ref="F186:H186"/>
    <mergeCell ref="J186:K186"/>
    <mergeCell ref="N186:P186"/>
    <mergeCell ref="C183:D183"/>
    <mergeCell ref="F183:H183"/>
    <mergeCell ref="J183:K183"/>
    <mergeCell ref="N183:P183"/>
    <mergeCell ref="C184:D184"/>
    <mergeCell ref="F184:H184"/>
    <mergeCell ref="J184:K184"/>
    <mergeCell ref="N184:P184"/>
    <mergeCell ref="C181:D181"/>
    <mergeCell ref="F181:H181"/>
    <mergeCell ref="J181:K181"/>
    <mergeCell ref="N181:P181"/>
    <mergeCell ref="C182:D182"/>
    <mergeCell ref="F182:H182"/>
    <mergeCell ref="J182:K182"/>
    <mergeCell ref="N182:P182"/>
    <mergeCell ref="C191:D191"/>
    <mergeCell ref="F191:H191"/>
    <mergeCell ref="J191:K191"/>
    <mergeCell ref="N191:P191"/>
    <mergeCell ref="C192:D192"/>
    <mergeCell ref="F192:H192"/>
    <mergeCell ref="J192:K192"/>
    <mergeCell ref="N192:P192"/>
    <mergeCell ref="C189:D189"/>
    <mergeCell ref="F189:H189"/>
    <mergeCell ref="J189:K189"/>
    <mergeCell ref="N189:P189"/>
    <mergeCell ref="C190:D190"/>
    <mergeCell ref="F190:H190"/>
    <mergeCell ref="J190:K190"/>
    <mergeCell ref="N190:P190"/>
    <mergeCell ref="C187:D187"/>
    <mergeCell ref="F187:H187"/>
    <mergeCell ref="J187:K187"/>
    <mergeCell ref="N187:P187"/>
    <mergeCell ref="C188:D188"/>
    <mergeCell ref="F188:H188"/>
    <mergeCell ref="J188:K188"/>
    <mergeCell ref="N188:P188"/>
    <mergeCell ref="C197:D197"/>
    <mergeCell ref="F197:H197"/>
    <mergeCell ref="J197:K197"/>
    <mergeCell ref="N197:P197"/>
    <mergeCell ref="C198:D198"/>
    <mergeCell ref="F198:H198"/>
    <mergeCell ref="J198:K198"/>
    <mergeCell ref="N198:P198"/>
    <mergeCell ref="C195:D195"/>
    <mergeCell ref="F195:H195"/>
    <mergeCell ref="J195:K195"/>
    <mergeCell ref="N195:P195"/>
    <mergeCell ref="C196:D196"/>
    <mergeCell ref="F196:H196"/>
    <mergeCell ref="J196:K196"/>
    <mergeCell ref="N196:P196"/>
    <mergeCell ref="C193:D193"/>
    <mergeCell ref="F193:H193"/>
    <mergeCell ref="J193:K193"/>
    <mergeCell ref="N193:P193"/>
    <mergeCell ref="C194:D194"/>
    <mergeCell ref="F194:H194"/>
    <mergeCell ref="J194:K194"/>
    <mergeCell ref="N194:P194"/>
    <mergeCell ref="C203:D203"/>
    <mergeCell ref="F203:H203"/>
    <mergeCell ref="J203:K203"/>
    <mergeCell ref="N203:P203"/>
    <mergeCell ref="C204:D204"/>
    <mergeCell ref="F204:H204"/>
    <mergeCell ref="J204:K204"/>
    <mergeCell ref="N204:P204"/>
    <mergeCell ref="C201:D201"/>
    <mergeCell ref="F201:H201"/>
    <mergeCell ref="J201:K201"/>
    <mergeCell ref="N201:P201"/>
    <mergeCell ref="C202:D202"/>
    <mergeCell ref="F202:H202"/>
    <mergeCell ref="J202:K202"/>
    <mergeCell ref="N202:P202"/>
    <mergeCell ref="C199:D199"/>
    <mergeCell ref="F199:H199"/>
    <mergeCell ref="J199:K199"/>
    <mergeCell ref="N199:P199"/>
    <mergeCell ref="C200:D200"/>
    <mergeCell ref="F200:H200"/>
    <mergeCell ref="J200:K200"/>
    <mergeCell ref="N200:P200"/>
    <mergeCell ref="C209:D209"/>
    <mergeCell ref="F209:H209"/>
    <mergeCell ref="J209:K209"/>
    <mergeCell ref="N209:P209"/>
    <mergeCell ref="C210:D210"/>
    <mergeCell ref="F210:H210"/>
    <mergeCell ref="J210:K210"/>
    <mergeCell ref="N210:P210"/>
    <mergeCell ref="C207:D207"/>
    <mergeCell ref="F207:H207"/>
    <mergeCell ref="J207:K207"/>
    <mergeCell ref="N207:P207"/>
    <mergeCell ref="C208:D208"/>
    <mergeCell ref="F208:H208"/>
    <mergeCell ref="J208:K208"/>
    <mergeCell ref="N208:P208"/>
    <mergeCell ref="C205:D205"/>
    <mergeCell ref="F205:H205"/>
    <mergeCell ref="J205:K205"/>
    <mergeCell ref="N205:P205"/>
    <mergeCell ref="C206:D206"/>
    <mergeCell ref="F206:H206"/>
    <mergeCell ref="J206:K206"/>
    <mergeCell ref="N206:P206"/>
    <mergeCell ref="C215:D215"/>
    <mergeCell ref="F215:H215"/>
    <mergeCell ref="J215:K215"/>
    <mergeCell ref="N215:P215"/>
    <mergeCell ref="C216:D216"/>
    <mergeCell ref="F216:H216"/>
    <mergeCell ref="J216:K216"/>
    <mergeCell ref="N216:P216"/>
    <mergeCell ref="C213:D213"/>
    <mergeCell ref="F213:H213"/>
    <mergeCell ref="J213:K213"/>
    <mergeCell ref="N213:P213"/>
    <mergeCell ref="C214:D214"/>
    <mergeCell ref="F214:H214"/>
    <mergeCell ref="J214:K214"/>
    <mergeCell ref="N214:P214"/>
    <mergeCell ref="C211:D211"/>
    <mergeCell ref="F211:H211"/>
    <mergeCell ref="J211:K211"/>
    <mergeCell ref="N211:P211"/>
    <mergeCell ref="C212:D212"/>
    <mergeCell ref="F212:H212"/>
    <mergeCell ref="J212:K212"/>
    <mergeCell ref="N212:P212"/>
    <mergeCell ref="C221:D221"/>
    <mergeCell ref="F221:H221"/>
    <mergeCell ref="J221:K221"/>
    <mergeCell ref="N221:P221"/>
    <mergeCell ref="C222:D222"/>
    <mergeCell ref="F222:H222"/>
    <mergeCell ref="J222:K222"/>
    <mergeCell ref="N222:P222"/>
    <mergeCell ref="C219:D219"/>
    <mergeCell ref="F219:H219"/>
    <mergeCell ref="J219:K219"/>
    <mergeCell ref="N219:P219"/>
    <mergeCell ref="C220:D220"/>
    <mergeCell ref="F220:H220"/>
    <mergeCell ref="J220:K220"/>
    <mergeCell ref="N220:P220"/>
    <mergeCell ref="C217:D217"/>
    <mergeCell ref="F217:H217"/>
    <mergeCell ref="J217:K217"/>
    <mergeCell ref="N217:P217"/>
    <mergeCell ref="C218:D218"/>
    <mergeCell ref="F218:H218"/>
    <mergeCell ref="J218:K218"/>
    <mergeCell ref="N218:P218"/>
    <mergeCell ref="C227:D227"/>
    <mergeCell ref="F227:H227"/>
    <mergeCell ref="J227:K227"/>
    <mergeCell ref="N227:P227"/>
    <mergeCell ref="C228:D228"/>
    <mergeCell ref="F228:H228"/>
    <mergeCell ref="J228:K228"/>
    <mergeCell ref="N228:P228"/>
    <mergeCell ref="C225:D225"/>
    <mergeCell ref="F225:H225"/>
    <mergeCell ref="J225:K225"/>
    <mergeCell ref="N225:P225"/>
    <mergeCell ref="C226:D226"/>
    <mergeCell ref="F226:H226"/>
    <mergeCell ref="J226:K226"/>
    <mergeCell ref="N226:P226"/>
    <mergeCell ref="C223:D223"/>
    <mergeCell ref="F223:H223"/>
    <mergeCell ref="J223:K223"/>
    <mergeCell ref="N223:P223"/>
    <mergeCell ref="C224:D224"/>
    <mergeCell ref="F224:H224"/>
    <mergeCell ref="J224:K224"/>
    <mergeCell ref="N224:P224"/>
    <mergeCell ref="C233:D233"/>
    <mergeCell ref="F233:H233"/>
    <mergeCell ref="J233:K233"/>
    <mergeCell ref="N233:P233"/>
    <mergeCell ref="C234:D234"/>
    <mergeCell ref="F234:H234"/>
    <mergeCell ref="J234:K234"/>
    <mergeCell ref="N234:P234"/>
    <mergeCell ref="C231:D231"/>
    <mergeCell ref="F231:H231"/>
    <mergeCell ref="J231:K231"/>
    <mergeCell ref="N231:P231"/>
    <mergeCell ref="C232:D232"/>
    <mergeCell ref="F232:H232"/>
    <mergeCell ref="J232:K232"/>
    <mergeCell ref="N232:P232"/>
    <mergeCell ref="C229:D229"/>
    <mergeCell ref="F229:H229"/>
    <mergeCell ref="J229:K229"/>
    <mergeCell ref="N229:P229"/>
    <mergeCell ref="C230:D230"/>
    <mergeCell ref="F230:H230"/>
    <mergeCell ref="J230:K230"/>
    <mergeCell ref="N230:P230"/>
    <mergeCell ref="C239:D239"/>
    <mergeCell ref="F239:H239"/>
    <mergeCell ref="J239:K239"/>
    <mergeCell ref="N239:P239"/>
    <mergeCell ref="C240:D240"/>
    <mergeCell ref="F240:H240"/>
    <mergeCell ref="J240:K240"/>
    <mergeCell ref="N240:P240"/>
    <mergeCell ref="C237:D237"/>
    <mergeCell ref="F237:H237"/>
    <mergeCell ref="J237:K237"/>
    <mergeCell ref="N237:P237"/>
    <mergeCell ref="C238:D238"/>
    <mergeCell ref="F238:H238"/>
    <mergeCell ref="J238:K238"/>
    <mergeCell ref="N238:P238"/>
    <mergeCell ref="C235:D235"/>
    <mergeCell ref="F235:H235"/>
    <mergeCell ref="J235:K235"/>
    <mergeCell ref="N235:P235"/>
    <mergeCell ref="C236:D236"/>
    <mergeCell ref="F236:H236"/>
    <mergeCell ref="J236:K236"/>
    <mergeCell ref="N236:P236"/>
    <mergeCell ref="C245:D245"/>
    <mergeCell ref="F245:H245"/>
    <mergeCell ref="J245:K245"/>
    <mergeCell ref="N245:P245"/>
    <mergeCell ref="C246:D246"/>
    <mergeCell ref="F246:H246"/>
    <mergeCell ref="J246:K246"/>
    <mergeCell ref="N246:P246"/>
    <mergeCell ref="C243:D243"/>
    <mergeCell ref="F243:H243"/>
    <mergeCell ref="J243:K243"/>
    <mergeCell ref="N243:P243"/>
    <mergeCell ref="C244:D244"/>
    <mergeCell ref="F244:H244"/>
    <mergeCell ref="J244:K244"/>
    <mergeCell ref="N244:P244"/>
    <mergeCell ref="C241:D241"/>
    <mergeCell ref="F241:H241"/>
    <mergeCell ref="J241:K241"/>
    <mergeCell ref="N241:P241"/>
    <mergeCell ref="C242:D242"/>
    <mergeCell ref="F242:H242"/>
    <mergeCell ref="J242:K242"/>
    <mergeCell ref="N242:P242"/>
    <mergeCell ref="C251:D251"/>
    <mergeCell ref="F251:H251"/>
    <mergeCell ref="J251:K251"/>
    <mergeCell ref="N251:P251"/>
    <mergeCell ref="C252:D252"/>
    <mergeCell ref="F252:H252"/>
    <mergeCell ref="J252:K252"/>
    <mergeCell ref="N252:P252"/>
    <mergeCell ref="C249:D249"/>
    <mergeCell ref="F249:H249"/>
    <mergeCell ref="J249:K249"/>
    <mergeCell ref="N249:P249"/>
    <mergeCell ref="C250:D250"/>
    <mergeCell ref="F250:H250"/>
    <mergeCell ref="J250:K250"/>
    <mergeCell ref="N250:P250"/>
    <mergeCell ref="C247:D247"/>
    <mergeCell ref="F247:H247"/>
    <mergeCell ref="J247:K247"/>
    <mergeCell ref="N247:P247"/>
    <mergeCell ref="C248:D248"/>
    <mergeCell ref="F248:H248"/>
    <mergeCell ref="J248:K248"/>
    <mergeCell ref="N248:P248"/>
    <mergeCell ref="C257:D257"/>
    <mergeCell ref="F257:H257"/>
    <mergeCell ref="J257:K257"/>
    <mergeCell ref="N257:P257"/>
    <mergeCell ref="C258:D258"/>
    <mergeCell ref="F258:H258"/>
    <mergeCell ref="J258:K258"/>
    <mergeCell ref="N258:P258"/>
    <mergeCell ref="C255:D255"/>
    <mergeCell ref="F255:H255"/>
    <mergeCell ref="J255:K255"/>
    <mergeCell ref="N255:P255"/>
    <mergeCell ref="C256:D256"/>
    <mergeCell ref="F256:H256"/>
    <mergeCell ref="J256:K256"/>
    <mergeCell ref="N256:P256"/>
    <mergeCell ref="C253:D253"/>
    <mergeCell ref="F253:H253"/>
    <mergeCell ref="J253:K253"/>
    <mergeCell ref="N253:P253"/>
    <mergeCell ref="C254:D254"/>
    <mergeCell ref="F254:H254"/>
    <mergeCell ref="J254:K254"/>
    <mergeCell ref="N254:P254"/>
    <mergeCell ref="C263:D263"/>
    <mergeCell ref="F263:H263"/>
    <mergeCell ref="J263:K263"/>
    <mergeCell ref="N263:P263"/>
    <mergeCell ref="C264:D264"/>
    <mergeCell ref="F264:H264"/>
    <mergeCell ref="J264:K264"/>
    <mergeCell ref="N264:P264"/>
    <mergeCell ref="C261:D261"/>
    <mergeCell ref="F261:H261"/>
    <mergeCell ref="J261:K261"/>
    <mergeCell ref="N261:P261"/>
    <mergeCell ref="C262:D262"/>
    <mergeCell ref="F262:H262"/>
    <mergeCell ref="J262:K262"/>
    <mergeCell ref="N262:P262"/>
    <mergeCell ref="C259:D259"/>
    <mergeCell ref="F259:H259"/>
    <mergeCell ref="J259:K259"/>
    <mergeCell ref="N259:P259"/>
    <mergeCell ref="C260:D260"/>
    <mergeCell ref="F260:H260"/>
    <mergeCell ref="J260:K260"/>
    <mergeCell ref="N260:P260"/>
    <mergeCell ref="C269:D269"/>
    <mergeCell ref="F269:H269"/>
    <mergeCell ref="J269:K269"/>
    <mergeCell ref="N269:P269"/>
    <mergeCell ref="C270:D270"/>
    <mergeCell ref="F270:H270"/>
    <mergeCell ref="J270:K270"/>
    <mergeCell ref="N270:P270"/>
    <mergeCell ref="C267:D267"/>
    <mergeCell ref="F267:H267"/>
    <mergeCell ref="J267:K267"/>
    <mergeCell ref="N267:P267"/>
    <mergeCell ref="C268:D268"/>
    <mergeCell ref="F268:H268"/>
    <mergeCell ref="J268:K268"/>
    <mergeCell ref="N268:P268"/>
    <mergeCell ref="C265:D265"/>
    <mergeCell ref="F265:H265"/>
    <mergeCell ref="J265:K265"/>
    <mergeCell ref="N265:P265"/>
    <mergeCell ref="C266:D266"/>
    <mergeCell ref="F266:H266"/>
    <mergeCell ref="J266:K266"/>
    <mergeCell ref="N266:P266"/>
    <mergeCell ref="C275:D275"/>
    <mergeCell ref="F275:H275"/>
    <mergeCell ref="J275:K275"/>
    <mergeCell ref="N275:P275"/>
    <mergeCell ref="C276:D276"/>
    <mergeCell ref="F276:H276"/>
    <mergeCell ref="J276:K276"/>
    <mergeCell ref="N276:P276"/>
    <mergeCell ref="C273:D273"/>
    <mergeCell ref="F273:H273"/>
    <mergeCell ref="J273:K273"/>
    <mergeCell ref="N273:P273"/>
    <mergeCell ref="C274:D274"/>
    <mergeCell ref="F274:H274"/>
    <mergeCell ref="J274:K274"/>
    <mergeCell ref="N274:P274"/>
    <mergeCell ref="C271:D271"/>
    <mergeCell ref="F271:H271"/>
    <mergeCell ref="J271:K271"/>
    <mergeCell ref="N271:P271"/>
    <mergeCell ref="C272:D272"/>
    <mergeCell ref="F272:H272"/>
    <mergeCell ref="J272:K272"/>
    <mergeCell ref="N272:P272"/>
    <mergeCell ref="C281:D281"/>
    <mergeCell ref="F281:H281"/>
    <mergeCell ref="J281:K281"/>
    <mergeCell ref="N281:P281"/>
    <mergeCell ref="C282:D282"/>
    <mergeCell ref="F282:H282"/>
    <mergeCell ref="J282:K282"/>
    <mergeCell ref="N282:P282"/>
    <mergeCell ref="C279:D279"/>
    <mergeCell ref="F279:H279"/>
    <mergeCell ref="J279:K279"/>
    <mergeCell ref="N279:P279"/>
    <mergeCell ref="C280:D280"/>
    <mergeCell ref="F280:H280"/>
    <mergeCell ref="J280:K280"/>
    <mergeCell ref="N280:P280"/>
    <mergeCell ref="C277:D277"/>
    <mergeCell ref="F277:H277"/>
    <mergeCell ref="J277:K277"/>
    <mergeCell ref="N277:P277"/>
    <mergeCell ref="C278:D278"/>
    <mergeCell ref="F278:H278"/>
    <mergeCell ref="J278:K278"/>
    <mergeCell ref="N278:P278"/>
    <mergeCell ref="C287:D287"/>
    <mergeCell ref="F287:H287"/>
    <mergeCell ref="J287:K287"/>
    <mergeCell ref="N287:P287"/>
    <mergeCell ref="C288:D288"/>
    <mergeCell ref="F288:H288"/>
    <mergeCell ref="J288:K288"/>
    <mergeCell ref="N288:P288"/>
    <mergeCell ref="C285:D285"/>
    <mergeCell ref="F285:H285"/>
    <mergeCell ref="J285:K285"/>
    <mergeCell ref="N285:P285"/>
    <mergeCell ref="C286:D286"/>
    <mergeCell ref="F286:H286"/>
    <mergeCell ref="J286:K286"/>
    <mergeCell ref="N286:P286"/>
    <mergeCell ref="C283:D283"/>
    <mergeCell ref="F283:H283"/>
    <mergeCell ref="J283:K283"/>
    <mergeCell ref="N283:P283"/>
    <mergeCell ref="C284:D284"/>
    <mergeCell ref="F284:H284"/>
    <mergeCell ref="J284:K284"/>
    <mergeCell ref="N284:P284"/>
    <mergeCell ref="C293:D293"/>
    <mergeCell ref="F293:H293"/>
    <mergeCell ref="J293:K293"/>
    <mergeCell ref="N293:P293"/>
    <mergeCell ref="C294:D294"/>
    <mergeCell ref="F294:H294"/>
    <mergeCell ref="J294:K294"/>
    <mergeCell ref="N294:P294"/>
    <mergeCell ref="C291:D291"/>
    <mergeCell ref="F291:H291"/>
    <mergeCell ref="J291:K291"/>
    <mergeCell ref="N291:P291"/>
    <mergeCell ref="C292:D292"/>
    <mergeCell ref="F292:H292"/>
    <mergeCell ref="J292:K292"/>
    <mergeCell ref="N292:P292"/>
    <mergeCell ref="C289:D289"/>
    <mergeCell ref="F289:H289"/>
    <mergeCell ref="J289:K289"/>
    <mergeCell ref="N289:P289"/>
    <mergeCell ref="C290:D290"/>
    <mergeCell ref="F290:H290"/>
    <mergeCell ref="J290:K290"/>
    <mergeCell ref="N290:P290"/>
    <mergeCell ref="C299:D299"/>
    <mergeCell ref="F299:H299"/>
    <mergeCell ref="J299:K299"/>
    <mergeCell ref="N299:P299"/>
    <mergeCell ref="C300:D300"/>
    <mergeCell ref="F300:H300"/>
    <mergeCell ref="J300:K300"/>
    <mergeCell ref="N300:P300"/>
    <mergeCell ref="C297:D297"/>
    <mergeCell ref="F297:H297"/>
    <mergeCell ref="J297:K297"/>
    <mergeCell ref="N297:P297"/>
    <mergeCell ref="C298:D298"/>
    <mergeCell ref="F298:H298"/>
    <mergeCell ref="J298:K298"/>
    <mergeCell ref="N298:P298"/>
    <mergeCell ref="C295:D295"/>
    <mergeCell ref="F295:H295"/>
    <mergeCell ref="J295:K295"/>
    <mergeCell ref="N295:P295"/>
    <mergeCell ref="C296:D296"/>
    <mergeCell ref="F296:H296"/>
    <mergeCell ref="J296:K296"/>
    <mergeCell ref="N296:P296"/>
    <mergeCell ref="C305:D305"/>
    <mergeCell ref="F305:H305"/>
    <mergeCell ref="J305:K305"/>
    <mergeCell ref="N305:P305"/>
    <mergeCell ref="C306:D306"/>
    <mergeCell ref="F306:H306"/>
    <mergeCell ref="J306:K306"/>
    <mergeCell ref="N306:P306"/>
    <mergeCell ref="C303:D303"/>
    <mergeCell ref="F303:H303"/>
    <mergeCell ref="J303:K303"/>
    <mergeCell ref="N303:P303"/>
    <mergeCell ref="C304:D304"/>
    <mergeCell ref="F304:H304"/>
    <mergeCell ref="J304:K304"/>
    <mergeCell ref="N304:P304"/>
    <mergeCell ref="C301:D301"/>
    <mergeCell ref="F301:H301"/>
    <mergeCell ref="J301:K301"/>
    <mergeCell ref="N301:P301"/>
    <mergeCell ref="C302:D302"/>
    <mergeCell ref="F302:H302"/>
    <mergeCell ref="J302:K302"/>
    <mergeCell ref="N302:P302"/>
    <mergeCell ref="C311:D311"/>
    <mergeCell ref="F311:H311"/>
    <mergeCell ref="J311:K311"/>
    <mergeCell ref="N311:P311"/>
    <mergeCell ref="C312:D312"/>
    <mergeCell ref="F312:H312"/>
    <mergeCell ref="J312:K312"/>
    <mergeCell ref="N312:P312"/>
    <mergeCell ref="C309:D309"/>
    <mergeCell ref="F309:H309"/>
    <mergeCell ref="J309:K309"/>
    <mergeCell ref="N309:P309"/>
    <mergeCell ref="C310:D310"/>
    <mergeCell ref="F310:H310"/>
    <mergeCell ref="J310:K310"/>
    <mergeCell ref="N310:P310"/>
    <mergeCell ref="C307:D307"/>
    <mergeCell ref="F307:H307"/>
    <mergeCell ref="J307:K307"/>
    <mergeCell ref="N307:P307"/>
    <mergeCell ref="C308:D308"/>
    <mergeCell ref="F308:H308"/>
    <mergeCell ref="J308:K308"/>
    <mergeCell ref="N308:P308"/>
    <mergeCell ref="C318:D318"/>
    <mergeCell ref="F318:H318"/>
    <mergeCell ref="J318:K318"/>
    <mergeCell ref="N318:P318"/>
    <mergeCell ref="C319:D319"/>
    <mergeCell ref="F319:H319"/>
    <mergeCell ref="J319:K319"/>
    <mergeCell ref="N319:P319"/>
    <mergeCell ref="C316:D316"/>
    <mergeCell ref="F316:H316"/>
    <mergeCell ref="J316:K316"/>
    <mergeCell ref="N316:P316"/>
    <mergeCell ref="C317:D317"/>
    <mergeCell ref="F317:H317"/>
    <mergeCell ref="J317:K317"/>
    <mergeCell ref="N317:P317"/>
    <mergeCell ref="C313:D313"/>
    <mergeCell ref="F313:H313"/>
    <mergeCell ref="J313:K313"/>
    <mergeCell ref="N313:P313"/>
    <mergeCell ref="C315:D315"/>
    <mergeCell ref="F315:H315"/>
    <mergeCell ref="J315:K315"/>
    <mergeCell ref="N315:P315"/>
    <mergeCell ref="F314:H314"/>
    <mergeCell ref="J314:K314"/>
    <mergeCell ref="C324:D324"/>
    <mergeCell ref="F324:H324"/>
    <mergeCell ref="J324:K324"/>
    <mergeCell ref="N324:P324"/>
    <mergeCell ref="C325:D325"/>
    <mergeCell ref="F325:H325"/>
    <mergeCell ref="J325:K325"/>
    <mergeCell ref="N325:P325"/>
    <mergeCell ref="C322:D322"/>
    <mergeCell ref="F322:H322"/>
    <mergeCell ref="J322:K322"/>
    <mergeCell ref="N322:P322"/>
    <mergeCell ref="C323:D323"/>
    <mergeCell ref="F323:H323"/>
    <mergeCell ref="J323:K323"/>
    <mergeCell ref="N323:P323"/>
    <mergeCell ref="C320:D320"/>
    <mergeCell ref="F320:H320"/>
    <mergeCell ref="J320:K320"/>
    <mergeCell ref="N320:P320"/>
    <mergeCell ref="C321:D321"/>
    <mergeCell ref="F321:H321"/>
    <mergeCell ref="J321:K321"/>
    <mergeCell ref="N321:P321"/>
    <mergeCell ref="C331:D331"/>
    <mergeCell ref="F331:H331"/>
    <mergeCell ref="J331:K331"/>
    <mergeCell ref="N331:P331"/>
    <mergeCell ref="C332:D332"/>
    <mergeCell ref="F332:H332"/>
    <mergeCell ref="J332:K332"/>
    <mergeCell ref="N332:P332"/>
    <mergeCell ref="C328:D328"/>
    <mergeCell ref="F328:H328"/>
    <mergeCell ref="J328:K328"/>
    <mergeCell ref="N328:P328"/>
    <mergeCell ref="C329:D329"/>
    <mergeCell ref="F329:H329"/>
    <mergeCell ref="J329:K329"/>
    <mergeCell ref="N329:P329"/>
    <mergeCell ref="C326:D326"/>
    <mergeCell ref="F326:H326"/>
    <mergeCell ref="J326:K326"/>
    <mergeCell ref="N326:P326"/>
    <mergeCell ref="C327:D327"/>
    <mergeCell ref="F327:H327"/>
    <mergeCell ref="J327:K327"/>
    <mergeCell ref="N327:P327"/>
    <mergeCell ref="F330:H330"/>
    <mergeCell ref="J330:K330"/>
    <mergeCell ref="C337:D337"/>
    <mergeCell ref="F337:H337"/>
    <mergeCell ref="J337:K337"/>
    <mergeCell ref="N337:P337"/>
    <mergeCell ref="C338:D338"/>
    <mergeCell ref="F338:H338"/>
    <mergeCell ref="J338:K338"/>
    <mergeCell ref="N338:P338"/>
    <mergeCell ref="C335:D335"/>
    <mergeCell ref="F335:H335"/>
    <mergeCell ref="J335:K335"/>
    <mergeCell ref="N335:P335"/>
    <mergeCell ref="C336:D336"/>
    <mergeCell ref="F336:H336"/>
    <mergeCell ref="J336:K336"/>
    <mergeCell ref="N336:P336"/>
    <mergeCell ref="C333:D333"/>
    <mergeCell ref="F333:H333"/>
    <mergeCell ref="J333:K333"/>
    <mergeCell ref="N333:P333"/>
    <mergeCell ref="C334:D334"/>
    <mergeCell ref="F334:H334"/>
    <mergeCell ref="J334:K334"/>
    <mergeCell ref="N334:P334"/>
    <mergeCell ref="C343:D343"/>
    <mergeCell ref="F343:H343"/>
    <mergeCell ref="J343:K343"/>
    <mergeCell ref="N343:P343"/>
    <mergeCell ref="C344:D344"/>
    <mergeCell ref="F344:H344"/>
    <mergeCell ref="J344:K344"/>
    <mergeCell ref="N344:P344"/>
    <mergeCell ref="C341:D341"/>
    <mergeCell ref="F341:H341"/>
    <mergeCell ref="J341:K341"/>
    <mergeCell ref="N341:P341"/>
    <mergeCell ref="C342:D342"/>
    <mergeCell ref="F342:H342"/>
    <mergeCell ref="J342:K342"/>
    <mergeCell ref="N342:P342"/>
    <mergeCell ref="C339:D339"/>
    <mergeCell ref="F339:H339"/>
    <mergeCell ref="J339:K339"/>
    <mergeCell ref="N339:P339"/>
    <mergeCell ref="C340:D340"/>
    <mergeCell ref="F340:H340"/>
    <mergeCell ref="J340:K340"/>
    <mergeCell ref="N340:P340"/>
    <mergeCell ref="C349:D349"/>
    <mergeCell ref="F349:H349"/>
    <mergeCell ref="J349:K349"/>
    <mergeCell ref="N349:P349"/>
    <mergeCell ref="C350:D350"/>
    <mergeCell ref="F350:H350"/>
    <mergeCell ref="J350:K350"/>
    <mergeCell ref="N350:P350"/>
    <mergeCell ref="C347:D347"/>
    <mergeCell ref="F347:H347"/>
    <mergeCell ref="J347:K347"/>
    <mergeCell ref="N347:P347"/>
    <mergeCell ref="C348:D348"/>
    <mergeCell ref="F348:H348"/>
    <mergeCell ref="J348:K348"/>
    <mergeCell ref="N348:P348"/>
    <mergeCell ref="C345:D345"/>
    <mergeCell ref="F345:H345"/>
    <mergeCell ref="J345:K345"/>
    <mergeCell ref="N345:P345"/>
    <mergeCell ref="C346:D346"/>
    <mergeCell ref="F346:H346"/>
    <mergeCell ref="J346:K346"/>
    <mergeCell ref="N346:P346"/>
    <mergeCell ref="C355:D355"/>
    <mergeCell ref="F355:H355"/>
    <mergeCell ref="J355:K355"/>
    <mergeCell ref="N355:P355"/>
    <mergeCell ref="C356:D356"/>
    <mergeCell ref="F356:H356"/>
    <mergeCell ref="J356:K356"/>
    <mergeCell ref="N356:P356"/>
    <mergeCell ref="C353:D353"/>
    <mergeCell ref="F353:H353"/>
    <mergeCell ref="J353:K353"/>
    <mergeCell ref="N353:P353"/>
    <mergeCell ref="C354:D354"/>
    <mergeCell ref="F354:H354"/>
    <mergeCell ref="J354:K354"/>
    <mergeCell ref="N354:P354"/>
    <mergeCell ref="C351:D351"/>
    <mergeCell ref="F351:H351"/>
    <mergeCell ref="J351:K351"/>
    <mergeCell ref="N351:P351"/>
    <mergeCell ref="C352:D352"/>
    <mergeCell ref="F352:H352"/>
    <mergeCell ref="J352:K352"/>
    <mergeCell ref="N352:P352"/>
    <mergeCell ref="C361:D361"/>
    <mergeCell ref="F361:H361"/>
    <mergeCell ref="J361:K361"/>
    <mergeCell ref="N361:P361"/>
    <mergeCell ref="C362:D362"/>
    <mergeCell ref="F362:H362"/>
    <mergeCell ref="J362:K362"/>
    <mergeCell ref="N362:P362"/>
    <mergeCell ref="C359:D359"/>
    <mergeCell ref="F359:H359"/>
    <mergeCell ref="J359:K359"/>
    <mergeCell ref="N359:P359"/>
    <mergeCell ref="C360:D360"/>
    <mergeCell ref="F360:H360"/>
    <mergeCell ref="J360:K360"/>
    <mergeCell ref="N360:P360"/>
    <mergeCell ref="C357:D357"/>
    <mergeCell ref="F357:H357"/>
    <mergeCell ref="J357:K357"/>
    <mergeCell ref="N357:P357"/>
    <mergeCell ref="C358:D358"/>
    <mergeCell ref="F358:H358"/>
    <mergeCell ref="J358:K358"/>
    <mergeCell ref="N358:P358"/>
    <mergeCell ref="C367:D367"/>
    <mergeCell ref="F367:H367"/>
    <mergeCell ref="J367:K367"/>
    <mergeCell ref="N367:P367"/>
    <mergeCell ref="C368:D368"/>
    <mergeCell ref="F368:H368"/>
    <mergeCell ref="J368:K368"/>
    <mergeCell ref="N368:P368"/>
    <mergeCell ref="C365:D365"/>
    <mergeCell ref="F365:H365"/>
    <mergeCell ref="J365:K365"/>
    <mergeCell ref="N365:P365"/>
    <mergeCell ref="C366:D366"/>
    <mergeCell ref="F366:H366"/>
    <mergeCell ref="J366:K366"/>
    <mergeCell ref="N366:P366"/>
    <mergeCell ref="C363:D363"/>
    <mergeCell ref="F363:H363"/>
    <mergeCell ref="J363:K363"/>
    <mergeCell ref="N363:P363"/>
    <mergeCell ref="C364:D364"/>
    <mergeCell ref="F364:H364"/>
    <mergeCell ref="J364:K364"/>
    <mergeCell ref="N364:P364"/>
    <mergeCell ref="C373:D373"/>
    <mergeCell ref="F373:H373"/>
    <mergeCell ref="J373:K373"/>
    <mergeCell ref="N373:P373"/>
    <mergeCell ref="C374:D374"/>
    <mergeCell ref="F374:H374"/>
    <mergeCell ref="J374:K374"/>
    <mergeCell ref="N374:P374"/>
    <mergeCell ref="C371:D371"/>
    <mergeCell ref="F371:H371"/>
    <mergeCell ref="J371:K371"/>
    <mergeCell ref="N371:P371"/>
    <mergeCell ref="C372:D372"/>
    <mergeCell ref="F372:H372"/>
    <mergeCell ref="J372:K372"/>
    <mergeCell ref="N372:P372"/>
    <mergeCell ref="C369:D369"/>
    <mergeCell ref="F369:H369"/>
    <mergeCell ref="J369:K369"/>
    <mergeCell ref="N369:P369"/>
    <mergeCell ref="C370:D370"/>
    <mergeCell ref="F370:H370"/>
    <mergeCell ref="J370:K370"/>
    <mergeCell ref="N370:P370"/>
    <mergeCell ref="C379:D379"/>
    <mergeCell ref="F379:H379"/>
    <mergeCell ref="J379:K379"/>
    <mergeCell ref="N379:P379"/>
    <mergeCell ref="C380:D380"/>
    <mergeCell ref="F380:H380"/>
    <mergeCell ref="J380:K380"/>
    <mergeCell ref="N380:P380"/>
    <mergeCell ref="C377:D377"/>
    <mergeCell ref="F377:H377"/>
    <mergeCell ref="J377:K377"/>
    <mergeCell ref="N377:P377"/>
    <mergeCell ref="C378:D378"/>
    <mergeCell ref="F378:H378"/>
    <mergeCell ref="J378:K378"/>
    <mergeCell ref="N378:P378"/>
    <mergeCell ref="C375:D375"/>
    <mergeCell ref="F375:H375"/>
    <mergeCell ref="J375:K375"/>
    <mergeCell ref="N375:P375"/>
    <mergeCell ref="C376:D376"/>
    <mergeCell ref="F376:H376"/>
    <mergeCell ref="J376:K376"/>
    <mergeCell ref="N376:P376"/>
    <mergeCell ref="C385:D385"/>
    <mergeCell ref="F385:H385"/>
    <mergeCell ref="J385:K385"/>
    <mergeCell ref="N385:P385"/>
    <mergeCell ref="C386:D386"/>
    <mergeCell ref="F386:H386"/>
    <mergeCell ref="J386:K386"/>
    <mergeCell ref="N386:P386"/>
    <mergeCell ref="C383:D383"/>
    <mergeCell ref="F383:H383"/>
    <mergeCell ref="J383:K383"/>
    <mergeCell ref="N383:P383"/>
    <mergeCell ref="C384:D384"/>
    <mergeCell ref="F384:H384"/>
    <mergeCell ref="J384:K384"/>
    <mergeCell ref="N384:P384"/>
    <mergeCell ref="C381:D381"/>
    <mergeCell ref="F381:H381"/>
    <mergeCell ref="J381:K381"/>
    <mergeCell ref="N381:P381"/>
    <mergeCell ref="C382:D382"/>
    <mergeCell ref="F382:H382"/>
    <mergeCell ref="J382:K382"/>
    <mergeCell ref="N382:P382"/>
    <mergeCell ref="C391:D391"/>
    <mergeCell ref="F391:H391"/>
    <mergeCell ref="J391:K391"/>
    <mergeCell ref="N391:P391"/>
    <mergeCell ref="C392:D392"/>
    <mergeCell ref="F392:H392"/>
    <mergeCell ref="J392:K392"/>
    <mergeCell ref="N392:P392"/>
    <mergeCell ref="C389:D389"/>
    <mergeCell ref="F389:H389"/>
    <mergeCell ref="J389:K389"/>
    <mergeCell ref="N389:P389"/>
    <mergeCell ref="C390:D390"/>
    <mergeCell ref="F390:H390"/>
    <mergeCell ref="J390:K390"/>
    <mergeCell ref="N390:P390"/>
    <mergeCell ref="C387:D387"/>
    <mergeCell ref="F387:H387"/>
    <mergeCell ref="J387:K387"/>
    <mergeCell ref="N387:P387"/>
    <mergeCell ref="C388:D388"/>
    <mergeCell ref="F388:H388"/>
    <mergeCell ref="J388:K388"/>
    <mergeCell ref="N388:P388"/>
    <mergeCell ref="C397:D397"/>
    <mergeCell ref="F397:H397"/>
    <mergeCell ref="J397:K397"/>
    <mergeCell ref="N397:P397"/>
    <mergeCell ref="C398:D398"/>
    <mergeCell ref="F398:H398"/>
    <mergeCell ref="J398:K398"/>
    <mergeCell ref="N398:P398"/>
    <mergeCell ref="C395:D395"/>
    <mergeCell ref="F395:H395"/>
    <mergeCell ref="J395:K395"/>
    <mergeCell ref="N395:P395"/>
    <mergeCell ref="C396:D396"/>
    <mergeCell ref="F396:H396"/>
    <mergeCell ref="J396:K396"/>
    <mergeCell ref="N396:P396"/>
    <mergeCell ref="C393:D393"/>
    <mergeCell ref="F393:H393"/>
    <mergeCell ref="J393:K393"/>
    <mergeCell ref="N393:P393"/>
    <mergeCell ref="C394:D394"/>
    <mergeCell ref="F394:H394"/>
    <mergeCell ref="J394:K394"/>
    <mergeCell ref="N394:P394"/>
    <mergeCell ref="C404:D404"/>
    <mergeCell ref="F404:H404"/>
    <mergeCell ref="J404:K404"/>
    <mergeCell ref="N404:P404"/>
    <mergeCell ref="C405:D405"/>
    <mergeCell ref="F405:H405"/>
    <mergeCell ref="J405:K405"/>
    <mergeCell ref="N405:P405"/>
    <mergeCell ref="C402:D402"/>
    <mergeCell ref="F402:H402"/>
    <mergeCell ref="J402:K402"/>
    <mergeCell ref="N402:P402"/>
    <mergeCell ref="C403:D403"/>
    <mergeCell ref="F403:H403"/>
    <mergeCell ref="J403:K403"/>
    <mergeCell ref="N403:P403"/>
    <mergeCell ref="C399:D399"/>
    <mergeCell ref="F399:H399"/>
    <mergeCell ref="J399:K399"/>
    <mergeCell ref="N399:P399"/>
    <mergeCell ref="C400:D400"/>
    <mergeCell ref="F400:H400"/>
    <mergeCell ref="J400:K400"/>
    <mergeCell ref="N400:P400"/>
    <mergeCell ref="F401:H401"/>
    <mergeCell ref="J401:K401"/>
    <mergeCell ref="C410:D410"/>
    <mergeCell ref="F410:H410"/>
    <mergeCell ref="J410:K410"/>
    <mergeCell ref="N410:P410"/>
    <mergeCell ref="C411:D411"/>
    <mergeCell ref="F411:H411"/>
    <mergeCell ref="J411:K411"/>
    <mergeCell ref="N411:P411"/>
    <mergeCell ref="C408:D408"/>
    <mergeCell ref="F408:H408"/>
    <mergeCell ref="J408:K408"/>
    <mergeCell ref="N408:P408"/>
    <mergeCell ref="C409:D409"/>
    <mergeCell ref="F409:H409"/>
    <mergeCell ref="J409:K409"/>
    <mergeCell ref="N409:P409"/>
    <mergeCell ref="C406:D406"/>
    <mergeCell ref="F406:H406"/>
    <mergeCell ref="J406:K406"/>
    <mergeCell ref="N406:P406"/>
    <mergeCell ref="C407:D407"/>
    <mergeCell ref="F407:H407"/>
    <mergeCell ref="J407:K407"/>
    <mergeCell ref="N407:P407"/>
    <mergeCell ref="C416:D416"/>
    <mergeCell ref="F416:H416"/>
    <mergeCell ref="J416:K416"/>
    <mergeCell ref="N416:P416"/>
    <mergeCell ref="C417:D417"/>
    <mergeCell ref="F417:H417"/>
    <mergeCell ref="J417:K417"/>
    <mergeCell ref="N417:P417"/>
    <mergeCell ref="C414:D414"/>
    <mergeCell ref="F414:H414"/>
    <mergeCell ref="J414:K414"/>
    <mergeCell ref="N414:P414"/>
    <mergeCell ref="C415:D415"/>
    <mergeCell ref="F415:H415"/>
    <mergeCell ref="J415:K415"/>
    <mergeCell ref="N415:P415"/>
    <mergeCell ref="C412:D412"/>
    <mergeCell ref="F412:H412"/>
    <mergeCell ref="J412:K412"/>
    <mergeCell ref="N412:P412"/>
    <mergeCell ref="C413:D413"/>
    <mergeCell ref="F413:H413"/>
    <mergeCell ref="J413:K413"/>
    <mergeCell ref="N413:P413"/>
    <mergeCell ref="C422:D422"/>
    <mergeCell ref="F422:H422"/>
    <mergeCell ref="J422:K422"/>
    <mergeCell ref="N422:P422"/>
    <mergeCell ref="C423:D423"/>
    <mergeCell ref="F423:H423"/>
    <mergeCell ref="J423:K423"/>
    <mergeCell ref="N423:P423"/>
    <mergeCell ref="C420:D420"/>
    <mergeCell ref="F420:H420"/>
    <mergeCell ref="J420:K420"/>
    <mergeCell ref="N420:P420"/>
    <mergeCell ref="C421:D421"/>
    <mergeCell ref="F421:H421"/>
    <mergeCell ref="J421:K421"/>
    <mergeCell ref="N421:P421"/>
    <mergeCell ref="C418:D418"/>
    <mergeCell ref="F418:H418"/>
    <mergeCell ref="J418:K418"/>
    <mergeCell ref="N418:P418"/>
    <mergeCell ref="C419:D419"/>
    <mergeCell ref="F419:H419"/>
    <mergeCell ref="J419:K419"/>
    <mergeCell ref="N419:P419"/>
    <mergeCell ref="C428:D428"/>
    <mergeCell ref="F428:H428"/>
    <mergeCell ref="J428:K428"/>
    <mergeCell ref="N428:P428"/>
    <mergeCell ref="C430:D430"/>
    <mergeCell ref="F430:H430"/>
    <mergeCell ref="J430:K430"/>
    <mergeCell ref="N430:P430"/>
    <mergeCell ref="C426:D426"/>
    <mergeCell ref="F426:H426"/>
    <mergeCell ref="J426:K426"/>
    <mergeCell ref="N426:P426"/>
    <mergeCell ref="C427:D427"/>
    <mergeCell ref="F427:H427"/>
    <mergeCell ref="J427:K427"/>
    <mergeCell ref="N427:P427"/>
    <mergeCell ref="C424:D424"/>
    <mergeCell ref="F424:H424"/>
    <mergeCell ref="J424:K424"/>
    <mergeCell ref="N424:P424"/>
    <mergeCell ref="C425:D425"/>
    <mergeCell ref="F425:H425"/>
    <mergeCell ref="J425:K425"/>
    <mergeCell ref="N425:P425"/>
    <mergeCell ref="F429:H429"/>
    <mergeCell ref="J429:K429"/>
    <mergeCell ref="C435:D435"/>
    <mergeCell ref="F435:H435"/>
    <mergeCell ref="J435:K435"/>
    <mergeCell ref="N435:P435"/>
    <mergeCell ref="C436:D436"/>
    <mergeCell ref="F436:H436"/>
    <mergeCell ref="J436:K436"/>
    <mergeCell ref="N436:P436"/>
    <mergeCell ref="C433:D433"/>
    <mergeCell ref="F433:H433"/>
    <mergeCell ref="J433:K433"/>
    <mergeCell ref="N433:P433"/>
    <mergeCell ref="C434:D434"/>
    <mergeCell ref="F434:H434"/>
    <mergeCell ref="J434:K434"/>
    <mergeCell ref="N434:P434"/>
    <mergeCell ref="C431:D431"/>
    <mergeCell ref="F431:H431"/>
    <mergeCell ref="J431:K431"/>
    <mergeCell ref="N431:P431"/>
    <mergeCell ref="C432:D432"/>
    <mergeCell ref="F432:H432"/>
    <mergeCell ref="J432:K432"/>
    <mergeCell ref="N432:P432"/>
    <mergeCell ref="C441:D441"/>
    <mergeCell ref="F441:H441"/>
    <mergeCell ref="J441:K441"/>
    <mergeCell ref="N441:P441"/>
    <mergeCell ref="C442:D442"/>
    <mergeCell ref="F442:H442"/>
    <mergeCell ref="J442:K442"/>
    <mergeCell ref="N442:P442"/>
    <mergeCell ref="C439:D439"/>
    <mergeCell ref="F439:H439"/>
    <mergeCell ref="J439:K439"/>
    <mergeCell ref="N439:P439"/>
    <mergeCell ref="C440:D440"/>
    <mergeCell ref="F440:H440"/>
    <mergeCell ref="J440:K440"/>
    <mergeCell ref="N440:P440"/>
    <mergeCell ref="C437:D437"/>
    <mergeCell ref="F437:H437"/>
    <mergeCell ref="J437:K437"/>
    <mergeCell ref="N437:P437"/>
    <mergeCell ref="C438:D438"/>
    <mergeCell ref="F438:H438"/>
    <mergeCell ref="J438:K438"/>
    <mergeCell ref="N438:P438"/>
    <mergeCell ref="C447:D447"/>
    <mergeCell ref="F447:H447"/>
    <mergeCell ref="J447:K447"/>
    <mergeCell ref="N447:P447"/>
    <mergeCell ref="C448:D448"/>
    <mergeCell ref="F448:H448"/>
    <mergeCell ref="J448:K448"/>
    <mergeCell ref="N448:P448"/>
    <mergeCell ref="C445:D445"/>
    <mergeCell ref="F445:H445"/>
    <mergeCell ref="J445:K445"/>
    <mergeCell ref="N445:P445"/>
    <mergeCell ref="C446:D446"/>
    <mergeCell ref="F446:H446"/>
    <mergeCell ref="J446:K446"/>
    <mergeCell ref="N446:P446"/>
    <mergeCell ref="C443:D443"/>
    <mergeCell ref="F443:H443"/>
    <mergeCell ref="J443:K443"/>
    <mergeCell ref="N443:P443"/>
    <mergeCell ref="C444:D444"/>
    <mergeCell ref="F444:H444"/>
    <mergeCell ref="J444:K444"/>
    <mergeCell ref="N444:P444"/>
    <mergeCell ref="C453:D453"/>
    <mergeCell ref="F453:H453"/>
    <mergeCell ref="J453:K453"/>
    <mergeCell ref="N453:P453"/>
    <mergeCell ref="C454:D454"/>
    <mergeCell ref="F454:H454"/>
    <mergeCell ref="J454:K454"/>
    <mergeCell ref="N454:P454"/>
    <mergeCell ref="C451:D451"/>
    <mergeCell ref="F451:H451"/>
    <mergeCell ref="J451:K451"/>
    <mergeCell ref="N451:P451"/>
    <mergeCell ref="C452:D452"/>
    <mergeCell ref="F452:H452"/>
    <mergeCell ref="J452:K452"/>
    <mergeCell ref="N452:P452"/>
    <mergeCell ref="C449:D449"/>
    <mergeCell ref="F449:H449"/>
    <mergeCell ref="J449:K449"/>
    <mergeCell ref="N449:P449"/>
    <mergeCell ref="C450:D450"/>
    <mergeCell ref="F450:H450"/>
    <mergeCell ref="J450:K450"/>
    <mergeCell ref="N450:P450"/>
    <mergeCell ref="C459:D459"/>
    <mergeCell ref="F459:H459"/>
    <mergeCell ref="J459:K459"/>
    <mergeCell ref="N459:P459"/>
    <mergeCell ref="C460:D460"/>
    <mergeCell ref="F460:H460"/>
    <mergeCell ref="J460:K460"/>
    <mergeCell ref="N460:P460"/>
    <mergeCell ref="C457:D457"/>
    <mergeCell ref="F457:H457"/>
    <mergeCell ref="J457:K457"/>
    <mergeCell ref="N457:P457"/>
    <mergeCell ref="C458:D458"/>
    <mergeCell ref="F458:H458"/>
    <mergeCell ref="J458:K458"/>
    <mergeCell ref="N458:P458"/>
    <mergeCell ref="C455:D455"/>
    <mergeCell ref="F455:H455"/>
    <mergeCell ref="J455:K455"/>
    <mergeCell ref="N455:P455"/>
    <mergeCell ref="C456:D456"/>
    <mergeCell ref="F456:H456"/>
    <mergeCell ref="J456:K456"/>
    <mergeCell ref="N456:P456"/>
    <mergeCell ref="C465:D465"/>
    <mergeCell ref="F465:H465"/>
    <mergeCell ref="J465:K465"/>
    <mergeCell ref="N465:P465"/>
    <mergeCell ref="C466:D466"/>
    <mergeCell ref="F466:H466"/>
    <mergeCell ref="J466:K466"/>
    <mergeCell ref="N466:P466"/>
    <mergeCell ref="C463:D463"/>
    <mergeCell ref="F463:H463"/>
    <mergeCell ref="J463:K463"/>
    <mergeCell ref="N463:P463"/>
    <mergeCell ref="C464:D464"/>
    <mergeCell ref="F464:H464"/>
    <mergeCell ref="J464:K464"/>
    <mergeCell ref="N464:P464"/>
    <mergeCell ref="C461:D461"/>
    <mergeCell ref="F461:H461"/>
    <mergeCell ref="J461:K461"/>
    <mergeCell ref="N461:P461"/>
    <mergeCell ref="C462:D462"/>
    <mergeCell ref="F462:H462"/>
    <mergeCell ref="J462:K462"/>
    <mergeCell ref="N462:P462"/>
    <mergeCell ref="C471:D471"/>
    <mergeCell ref="F471:H471"/>
    <mergeCell ref="J471:K471"/>
    <mergeCell ref="N471:P471"/>
    <mergeCell ref="C472:D472"/>
    <mergeCell ref="F472:H472"/>
    <mergeCell ref="J472:K472"/>
    <mergeCell ref="N472:P472"/>
    <mergeCell ref="C469:D469"/>
    <mergeCell ref="F469:H469"/>
    <mergeCell ref="J469:K469"/>
    <mergeCell ref="N469:P469"/>
    <mergeCell ref="C470:D470"/>
    <mergeCell ref="F470:H470"/>
    <mergeCell ref="J470:K470"/>
    <mergeCell ref="N470:P470"/>
    <mergeCell ref="C467:D467"/>
    <mergeCell ref="F467:H467"/>
    <mergeCell ref="J467:K467"/>
    <mergeCell ref="N467:P467"/>
    <mergeCell ref="C468:D468"/>
    <mergeCell ref="F468:H468"/>
    <mergeCell ref="J468:K468"/>
    <mergeCell ref="N468:P468"/>
    <mergeCell ref="C477:D477"/>
    <mergeCell ref="F477:H477"/>
    <mergeCell ref="J477:K477"/>
    <mergeCell ref="N477:P477"/>
    <mergeCell ref="C478:D478"/>
    <mergeCell ref="F478:H478"/>
    <mergeCell ref="J478:K478"/>
    <mergeCell ref="N478:P478"/>
    <mergeCell ref="C475:D475"/>
    <mergeCell ref="F475:H475"/>
    <mergeCell ref="J475:K475"/>
    <mergeCell ref="N475:P475"/>
    <mergeCell ref="C476:D476"/>
    <mergeCell ref="F476:H476"/>
    <mergeCell ref="J476:K476"/>
    <mergeCell ref="N476:P476"/>
    <mergeCell ref="C473:D473"/>
    <mergeCell ref="F473:H473"/>
    <mergeCell ref="J473:K473"/>
    <mergeCell ref="N473:P473"/>
    <mergeCell ref="C474:D474"/>
    <mergeCell ref="F474:H474"/>
    <mergeCell ref="J474:K474"/>
    <mergeCell ref="N474:P474"/>
    <mergeCell ref="C483:D483"/>
    <mergeCell ref="F483:H483"/>
    <mergeCell ref="J483:K483"/>
    <mergeCell ref="N483:P483"/>
    <mergeCell ref="C484:D484"/>
    <mergeCell ref="F484:H484"/>
    <mergeCell ref="J484:K484"/>
    <mergeCell ref="N484:P484"/>
    <mergeCell ref="C481:D481"/>
    <mergeCell ref="F481:H481"/>
    <mergeCell ref="J481:K481"/>
    <mergeCell ref="N481:P481"/>
    <mergeCell ref="C482:D482"/>
    <mergeCell ref="F482:H482"/>
    <mergeCell ref="J482:K482"/>
    <mergeCell ref="N482:P482"/>
    <mergeCell ref="C479:D479"/>
    <mergeCell ref="F479:H479"/>
    <mergeCell ref="J479:K479"/>
    <mergeCell ref="N479:P479"/>
    <mergeCell ref="C480:D480"/>
    <mergeCell ref="F480:H480"/>
    <mergeCell ref="J480:K480"/>
    <mergeCell ref="N480:P480"/>
    <mergeCell ref="C489:D489"/>
    <mergeCell ref="F489:H489"/>
    <mergeCell ref="J489:K489"/>
    <mergeCell ref="N489:P489"/>
    <mergeCell ref="C490:D490"/>
    <mergeCell ref="F490:H490"/>
    <mergeCell ref="J490:K490"/>
    <mergeCell ref="N490:P490"/>
    <mergeCell ref="C487:D487"/>
    <mergeCell ref="F487:H487"/>
    <mergeCell ref="J487:K487"/>
    <mergeCell ref="N487:P487"/>
    <mergeCell ref="C488:D488"/>
    <mergeCell ref="F488:H488"/>
    <mergeCell ref="J488:K488"/>
    <mergeCell ref="N488:P488"/>
    <mergeCell ref="C485:D485"/>
    <mergeCell ref="F485:H485"/>
    <mergeCell ref="J485:K485"/>
    <mergeCell ref="N485:P485"/>
    <mergeCell ref="C486:D486"/>
    <mergeCell ref="F486:H486"/>
    <mergeCell ref="J486:K486"/>
    <mergeCell ref="N486:P486"/>
    <mergeCell ref="C495:D495"/>
    <mergeCell ref="F495:H495"/>
    <mergeCell ref="J495:K495"/>
    <mergeCell ref="N495:P495"/>
    <mergeCell ref="C496:D496"/>
    <mergeCell ref="F496:H496"/>
    <mergeCell ref="J496:K496"/>
    <mergeCell ref="N496:P496"/>
    <mergeCell ref="C493:D493"/>
    <mergeCell ref="F493:H493"/>
    <mergeCell ref="J493:K493"/>
    <mergeCell ref="N493:P493"/>
    <mergeCell ref="C494:D494"/>
    <mergeCell ref="F494:H494"/>
    <mergeCell ref="J494:K494"/>
    <mergeCell ref="N494:P494"/>
    <mergeCell ref="C491:D491"/>
    <mergeCell ref="F491:H491"/>
    <mergeCell ref="J491:K491"/>
    <mergeCell ref="N491:P491"/>
    <mergeCell ref="C492:D492"/>
    <mergeCell ref="F492:H492"/>
    <mergeCell ref="J492:K492"/>
    <mergeCell ref="N492:P492"/>
    <mergeCell ref="C501:D501"/>
    <mergeCell ref="F501:H501"/>
    <mergeCell ref="J501:K501"/>
    <mergeCell ref="N501:P501"/>
    <mergeCell ref="C502:D502"/>
    <mergeCell ref="F502:H502"/>
    <mergeCell ref="J502:K502"/>
    <mergeCell ref="N502:P502"/>
    <mergeCell ref="C499:D499"/>
    <mergeCell ref="F499:H499"/>
    <mergeCell ref="J499:K499"/>
    <mergeCell ref="N499:P499"/>
    <mergeCell ref="C500:D500"/>
    <mergeCell ref="F500:H500"/>
    <mergeCell ref="J500:K500"/>
    <mergeCell ref="N500:P500"/>
    <mergeCell ref="C497:D497"/>
    <mergeCell ref="F497:H497"/>
    <mergeCell ref="J497:K497"/>
    <mergeCell ref="N497:P497"/>
    <mergeCell ref="C498:D498"/>
    <mergeCell ref="F498:H498"/>
    <mergeCell ref="J498:K498"/>
    <mergeCell ref="N498:P498"/>
    <mergeCell ref="C507:D507"/>
    <mergeCell ref="F507:H507"/>
    <mergeCell ref="J507:K507"/>
    <mergeCell ref="N507:P507"/>
    <mergeCell ref="C508:D508"/>
    <mergeCell ref="F508:H508"/>
    <mergeCell ref="J508:K508"/>
    <mergeCell ref="N508:P508"/>
    <mergeCell ref="C505:D505"/>
    <mergeCell ref="F505:H505"/>
    <mergeCell ref="J505:K505"/>
    <mergeCell ref="N505:P505"/>
    <mergeCell ref="C506:D506"/>
    <mergeCell ref="F506:H506"/>
    <mergeCell ref="J506:K506"/>
    <mergeCell ref="N506:P506"/>
    <mergeCell ref="C503:D503"/>
    <mergeCell ref="F503:H503"/>
    <mergeCell ref="J503:K503"/>
    <mergeCell ref="N503:P503"/>
    <mergeCell ref="C504:D504"/>
    <mergeCell ref="F504:H504"/>
    <mergeCell ref="J504:K504"/>
    <mergeCell ref="N504:P504"/>
    <mergeCell ref="C513:D513"/>
    <mergeCell ref="F513:H513"/>
    <mergeCell ref="J513:K513"/>
    <mergeCell ref="N513:P513"/>
    <mergeCell ref="C514:D514"/>
    <mergeCell ref="F514:H514"/>
    <mergeCell ref="J514:K514"/>
    <mergeCell ref="N514:P514"/>
    <mergeCell ref="C511:D511"/>
    <mergeCell ref="F511:H511"/>
    <mergeCell ref="J511:K511"/>
    <mergeCell ref="N511:P511"/>
    <mergeCell ref="C512:D512"/>
    <mergeCell ref="F512:H512"/>
    <mergeCell ref="J512:K512"/>
    <mergeCell ref="N512:P512"/>
    <mergeCell ref="C509:D509"/>
    <mergeCell ref="F509:H509"/>
    <mergeCell ref="J509:K509"/>
    <mergeCell ref="N509:P509"/>
    <mergeCell ref="C510:D510"/>
    <mergeCell ref="F510:H510"/>
    <mergeCell ref="J510:K510"/>
    <mergeCell ref="N510:P510"/>
    <mergeCell ref="C519:D519"/>
    <mergeCell ref="F519:H519"/>
    <mergeCell ref="J519:K519"/>
    <mergeCell ref="N519:P519"/>
    <mergeCell ref="C520:D520"/>
    <mergeCell ref="F520:H520"/>
    <mergeCell ref="J520:K520"/>
    <mergeCell ref="N520:P520"/>
    <mergeCell ref="C517:D517"/>
    <mergeCell ref="F517:H517"/>
    <mergeCell ref="J517:K517"/>
    <mergeCell ref="N517:P517"/>
    <mergeCell ref="C518:D518"/>
    <mergeCell ref="F518:H518"/>
    <mergeCell ref="J518:K518"/>
    <mergeCell ref="N518:P518"/>
    <mergeCell ref="C515:D515"/>
    <mergeCell ref="F515:H515"/>
    <mergeCell ref="J515:K515"/>
    <mergeCell ref="N515:P515"/>
    <mergeCell ref="C516:D516"/>
    <mergeCell ref="F516:H516"/>
    <mergeCell ref="J516:K516"/>
    <mergeCell ref="N516:P516"/>
    <mergeCell ref="C525:D525"/>
    <mergeCell ref="F525:H525"/>
    <mergeCell ref="J525:K525"/>
    <mergeCell ref="N525:P525"/>
    <mergeCell ref="C526:D526"/>
    <mergeCell ref="F526:H526"/>
    <mergeCell ref="J526:K526"/>
    <mergeCell ref="N526:P526"/>
    <mergeCell ref="C523:D523"/>
    <mergeCell ref="F523:H523"/>
    <mergeCell ref="J523:K523"/>
    <mergeCell ref="N523:P523"/>
    <mergeCell ref="C524:D524"/>
    <mergeCell ref="F524:H524"/>
    <mergeCell ref="J524:K524"/>
    <mergeCell ref="N524:P524"/>
    <mergeCell ref="C521:D521"/>
    <mergeCell ref="F521:H521"/>
    <mergeCell ref="J521:K521"/>
    <mergeCell ref="N521:P521"/>
    <mergeCell ref="C522:D522"/>
    <mergeCell ref="F522:H522"/>
    <mergeCell ref="J522:K522"/>
    <mergeCell ref="N522:P522"/>
    <mergeCell ref="C531:D531"/>
    <mergeCell ref="F531:H531"/>
    <mergeCell ref="J531:K531"/>
    <mergeCell ref="N531:P531"/>
    <mergeCell ref="C532:D532"/>
    <mergeCell ref="F532:H532"/>
    <mergeCell ref="J532:K532"/>
    <mergeCell ref="N532:P532"/>
    <mergeCell ref="C529:D529"/>
    <mergeCell ref="F529:H529"/>
    <mergeCell ref="J529:K529"/>
    <mergeCell ref="N529:P529"/>
    <mergeCell ref="C530:D530"/>
    <mergeCell ref="F530:H530"/>
    <mergeCell ref="J530:K530"/>
    <mergeCell ref="N530:P530"/>
    <mergeCell ref="C527:D527"/>
    <mergeCell ref="F527:H527"/>
    <mergeCell ref="J527:K527"/>
    <mergeCell ref="N527:P527"/>
    <mergeCell ref="C528:D528"/>
    <mergeCell ref="F528:H528"/>
    <mergeCell ref="J528:K528"/>
    <mergeCell ref="N528:P528"/>
    <mergeCell ref="C537:D537"/>
    <mergeCell ref="F537:H537"/>
    <mergeCell ref="J537:K537"/>
    <mergeCell ref="N537:P537"/>
    <mergeCell ref="C538:D538"/>
    <mergeCell ref="F538:H538"/>
    <mergeCell ref="J538:K538"/>
    <mergeCell ref="N538:P538"/>
    <mergeCell ref="C535:D535"/>
    <mergeCell ref="F535:H535"/>
    <mergeCell ref="J535:K535"/>
    <mergeCell ref="N535:P535"/>
    <mergeCell ref="C536:D536"/>
    <mergeCell ref="F536:H536"/>
    <mergeCell ref="J536:K536"/>
    <mergeCell ref="N536:P536"/>
    <mergeCell ref="C533:D533"/>
    <mergeCell ref="F533:H533"/>
    <mergeCell ref="J533:K533"/>
    <mergeCell ref="N533:P533"/>
    <mergeCell ref="C534:D534"/>
    <mergeCell ref="F534:H534"/>
    <mergeCell ref="J534:K534"/>
    <mergeCell ref="N534:P534"/>
    <mergeCell ref="C543:D543"/>
    <mergeCell ref="F543:H543"/>
    <mergeCell ref="J543:K543"/>
    <mergeCell ref="N543:P543"/>
    <mergeCell ref="C544:D544"/>
    <mergeCell ref="F544:H544"/>
    <mergeCell ref="J544:K544"/>
    <mergeCell ref="N544:P544"/>
    <mergeCell ref="C541:D541"/>
    <mergeCell ref="F541:H541"/>
    <mergeCell ref="J541:K541"/>
    <mergeCell ref="N541:P541"/>
    <mergeCell ref="C542:D542"/>
    <mergeCell ref="F542:H542"/>
    <mergeCell ref="J542:K542"/>
    <mergeCell ref="N542:P542"/>
    <mergeCell ref="C539:D539"/>
    <mergeCell ref="F539:H539"/>
    <mergeCell ref="J539:K539"/>
    <mergeCell ref="N539:P539"/>
    <mergeCell ref="C540:D540"/>
    <mergeCell ref="F540:H540"/>
    <mergeCell ref="J540:K540"/>
    <mergeCell ref="N540:P540"/>
    <mergeCell ref="C549:D549"/>
    <mergeCell ref="F549:H549"/>
    <mergeCell ref="J549:K549"/>
    <mergeCell ref="N549:P549"/>
    <mergeCell ref="C550:D550"/>
    <mergeCell ref="F550:H550"/>
    <mergeCell ref="J550:K550"/>
    <mergeCell ref="N550:P550"/>
    <mergeCell ref="C547:D547"/>
    <mergeCell ref="F547:H547"/>
    <mergeCell ref="J547:K547"/>
    <mergeCell ref="N547:P547"/>
    <mergeCell ref="C548:D548"/>
    <mergeCell ref="F548:H548"/>
    <mergeCell ref="J548:K548"/>
    <mergeCell ref="N548:P548"/>
    <mergeCell ref="C545:D545"/>
    <mergeCell ref="F545:H545"/>
    <mergeCell ref="J545:K545"/>
    <mergeCell ref="N545:P545"/>
    <mergeCell ref="C546:D546"/>
    <mergeCell ref="F546:H546"/>
    <mergeCell ref="J546:K546"/>
    <mergeCell ref="N546:P546"/>
    <mergeCell ref="C555:D555"/>
    <mergeCell ref="F555:H555"/>
    <mergeCell ref="J555:K555"/>
    <mergeCell ref="N555:P555"/>
    <mergeCell ref="C556:D556"/>
    <mergeCell ref="F556:H556"/>
    <mergeCell ref="J556:K556"/>
    <mergeCell ref="N556:P556"/>
    <mergeCell ref="C553:D553"/>
    <mergeCell ref="F553:H553"/>
    <mergeCell ref="J553:K553"/>
    <mergeCell ref="N553:P553"/>
    <mergeCell ref="C554:D554"/>
    <mergeCell ref="F554:H554"/>
    <mergeCell ref="J554:K554"/>
    <mergeCell ref="N554:P554"/>
    <mergeCell ref="C551:D551"/>
    <mergeCell ref="F551:H551"/>
    <mergeCell ref="J551:K551"/>
    <mergeCell ref="N551:P551"/>
    <mergeCell ref="C552:D552"/>
    <mergeCell ref="F552:H552"/>
    <mergeCell ref="J552:K552"/>
    <mergeCell ref="N552:P552"/>
    <mergeCell ref="C561:D561"/>
    <mergeCell ref="F561:H561"/>
    <mergeCell ref="J561:K561"/>
    <mergeCell ref="N561:P561"/>
    <mergeCell ref="C562:D562"/>
    <mergeCell ref="F562:H562"/>
    <mergeCell ref="J562:K562"/>
    <mergeCell ref="N562:P562"/>
    <mergeCell ref="C559:D559"/>
    <mergeCell ref="F559:H559"/>
    <mergeCell ref="J559:K559"/>
    <mergeCell ref="N559:P559"/>
    <mergeCell ref="C560:D560"/>
    <mergeCell ref="F560:H560"/>
    <mergeCell ref="J560:K560"/>
    <mergeCell ref="N560:P560"/>
    <mergeCell ref="C557:D557"/>
    <mergeCell ref="F557:H557"/>
    <mergeCell ref="J557:K557"/>
    <mergeCell ref="N557:P557"/>
    <mergeCell ref="C558:D558"/>
    <mergeCell ref="F558:H558"/>
    <mergeCell ref="J558:K558"/>
    <mergeCell ref="N558:P558"/>
    <mergeCell ref="C567:D567"/>
    <mergeCell ref="F567:H567"/>
    <mergeCell ref="J567:K567"/>
    <mergeCell ref="N567:P567"/>
    <mergeCell ref="C568:D568"/>
    <mergeCell ref="F568:H568"/>
    <mergeCell ref="J568:K568"/>
    <mergeCell ref="N568:P568"/>
    <mergeCell ref="C565:D565"/>
    <mergeCell ref="F565:H565"/>
    <mergeCell ref="J565:K565"/>
    <mergeCell ref="N565:P565"/>
    <mergeCell ref="C566:D566"/>
    <mergeCell ref="F566:H566"/>
    <mergeCell ref="J566:K566"/>
    <mergeCell ref="N566:P566"/>
    <mergeCell ref="C563:D563"/>
    <mergeCell ref="F563:H563"/>
    <mergeCell ref="J563:K563"/>
    <mergeCell ref="N563:P563"/>
    <mergeCell ref="C564:D564"/>
    <mergeCell ref="F564:H564"/>
    <mergeCell ref="J564:K564"/>
    <mergeCell ref="N564:P564"/>
    <mergeCell ref="C573:D573"/>
    <mergeCell ref="F573:H573"/>
    <mergeCell ref="J573:K573"/>
    <mergeCell ref="N573:P573"/>
    <mergeCell ref="C574:D574"/>
    <mergeCell ref="F574:H574"/>
    <mergeCell ref="J574:K574"/>
    <mergeCell ref="N574:P574"/>
    <mergeCell ref="C571:D571"/>
    <mergeCell ref="F571:H571"/>
    <mergeCell ref="J571:K571"/>
    <mergeCell ref="N571:P571"/>
    <mergeCell ref="C572:D572"/>
    <mergeCell ref="F572:H572"/>
    <mergeCell ref="J572:K572"/>
    <mergeCell ref="N572:P572"/>
    <mergeCell ref="C569:D569"/>
    <mergeCell ref="F569:H569"/>
    <mergeCell ref="J569:K569"/>
    <mergeCell ref="N569:P569"/>
    <mergeCell ref="C570:D570"/>
    <mergeCell ref="F570:H570"/>
    <mergeCell ref="J570:K570"/>
    <mergeCell ref="N570:P570"/>
    <mergeCell ref="C580:D580"/>
    <mergeCell ref="F580:H580"/>
    <mergeCell ref="J580:K580"/>
    <mergeCell ref="N580:P580"/>
    <mergeCell ref="C581:D581"/>
    <mergeCell ref="F581:H581"/>
    <mergeCell ref="J581:K581"/>
    <mergeCell ref="N581:P581"/>
    <mergeCell ref="C578:D578"/>
    <mergeCell ref="F578:H578"/>
    <mergeCell ref="J578:K578"/>
    <mergeCell ref="N578:P578"/>
    <mergeCell ref="C579:D579"/>
    <mergeCell ref="F579:H579"/>
    <mergeCell ref="J579:K579"/>
    <mergeCell ref="N579:P579"/>
    <mergeCell ref="C575:D575"/>
    <mergeCell ref="F575:H575"/>
    <mergeCell ref="J575:K575"/>
    <mergeCell ref="N575:P575"/>
    <mergeCell ref="C576:D576"/>
    <mergeCell ref="F576:H576"/>
    <mergeCell ref="J576:K576"/>
    <mergeCell ref="N576:P576"/>
    <mergeCell ref="F577:H577"/>
    <mergeCell ref="J577:K577"/>
    <mergeCell ref="F586:H586"/>
    <mergeCell ref="C584:D584"/>
    <mergeCell ref="F584:H584"/>
    <mergeCell ref="J584:K584"/>
    <mergeCell ref="N584:P584"/>
    <mergeCell ref="C585:D585"/>
    <mergeCell ref="F585:H585"/>
    <mergeCell ref="J585:K585"/>
    <mergeCell ref="N585:P585"/>
    <mergeCell ref="C582:D582"/>
    <mergeCell ref="F582:H582"/>
    <mergeCell ref="J582:K582"/>
    <mergeCell ref="N582:P582"/>
    <mergeCell ref="C583:D583"/>
    <mergeCell ref="F583:H583"/>
    <mergeCell ref="J583:K583"/>
    <mergeCell ref="N583:P583"/>
  </mergeCells>
  <pageMargins left="0" right="0" top="0.74803149606299213" bottom="0" header="0.31496062992125984" footer="0.31496062992125984"/>
  <pageSetup paperSize="9" scale="70" orientation="landscape" r:id="rId1"/>
  <headerFooter alignWithMargins="0">
    <oddHeader>&amp;CBUDGET ATENEO ECONOMICO COSTI 2019 TOTALE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Rtotale</vt:lpstr>
      <vt:lpstr>Ctotale</vt:lpstr>
      <vt:lpstr>Ctotale!Area_stampa</vt:lpstr>
      <vt:lpstr>Rtotale!Area_stampa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s.campaniello</dc:creator>
  <cp:lastModifiedBy>c.marseglia</cp:lastModifiedBy>
  <cp:lastPrinted>2018-11-30T11:40:33Z</cp:lastPrinted>
  <dcterms:created xsi:type="dcterms:W3CDTF">2017-11-17T08:23:58Z</dcterms:created>
  <dcterms:modified xsi:type="dcterms:W3CDTF">2019-09-19T10:21:24Z</dcterms:modified>
</cp:coreProperties>
</file>