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C40" i="1" l="1"/>
  <c r="D36" i="1"/>
  <c r="E32" i="1"/>
  <c r="E31" i="1"/>
  <c r="E29" i="1"/>
  <c r="E28" i="1"/>
  <c r="E27" i="1"/>
  <c r="E25" i="1"/>
  <c r="E24" i="1"/>
  <c r="E23" i="1"/>
  <c r="E22" i="1"/>
  <c r="E21" i="1"/>
  <c r="E20" i="1"/>
  <c r="E18" i="1"/>
  <c r="E17" i="1"/>
  <c r="E15" i="1"/>
  <c r="E14" i="1"/>
  <c r="E12" i="1"/>
  <c r="E11" i="1"/>
  <c r="E9" i="1"/>
  <c r="E8" i="1"/>
  <c r="E7" i="1"/>
  <c r="F36" i="1" l="1"/>
  <c r="C42" i="1" s="1"/>
  <c r="E36" i="1"/>
  <c r="C41" i="1" s="1"/>
  <c r="C36" i="1"/>
  <c r="C39" i="1" s="1"/>
  <c r="C43" i="1" l="1"/>
</calcChain>
</file>

<file path=xl/sharedStrings.xml><?xml version="1.0" encoding="utf-8"?>
<sst xmlns="http://schemas.openxmlformats.org/spreadsheetml/2006/main" count="112" uniqueCount="92">
  <si>
    <t>VOCE COAN</t>
  </si>
  <si>
    <t>DESCRIZIONE</t>
  </si>
  <si>
    <t>MAGGIORI RICAVI</t>
  </si>
  <si>
    <t>MINORI RICAVI</t>
  </si>
  <si>
    <t>MAGGIORI COSTI</t>
  </si>
  <si>
    <t>MINORI COSTI</t>
  </si>
  <si>
    <t>CA.05.50.14.17</t>
  </si>
  <si>
    <t>Utilizzo avanzo libero esercizi precedenti destinato a finanziare costi di esercizio</t>
  </si>
  <si>
    <t>CA.05.50.14.18</t>
  </si>
  <si>
    <t>Utilizzo avanzo vincolato esercizi precedenti destinato a finanziare costi di esercizio</t>
  </si>
  <si>
    <t>CA.09.90.01.01</t>
  </si>
  <si>
    <t>PATRIMONIO VINCOLATO</t>
  </si>
  <si>
    <t>CA.01.11.02.04</t>
  </si>
  <si>
    <t>ALTRI IMPIANTI E MACCHINARI</t>
  </si>
  <si>
    <t>CA.01.11.03.03</t>
  </si>
  <si>
    <t>MACCHINE D'UFFICIO</t>
  </si>
  <si>
    <t>RIPORTO</t>
  </si>
  <si>
    <t>CA.04.40.03.01</t>
  </si>
  <si>
    <t xml:space="preserve">ACQUISTO LIBRI, RIVISTE E GIORNALI                                        </t>
  </si>
  <si>
    <t>CA.04.41.01.05</t>
  </si>
  <si>
    <t>MANUTENZIONE SOFTWARE</t>
  </si>
  <si>
    <t>CA.04.41.03.01</t>
  </si>
  <si>
    <t>SPESE PER CONVEGNI</t>
  </si>
  <si>
    <t>CA.04.41.09.03</t>
  </si>
  <si>
    <t>ALTRE PRESTAZIONI E SERVIZI DA TERZI</t>
  </si>
  <si>
    <t>CA.04.41.10.07</t>
  </si>
  <si>
    <t>Co.co.co. scientifiche e di supporto alla ricerca</t>
  </si>
  <si>
    <t>CA.04.41.10.13</t>
  </si>
  <si>
    <t>OPERAI AGRICOLI STAGIONALI</t>
  </si>
  <si>
    <t>CA.04.43.01.01</t>
  </si>
  <si>
    <t>ONERI PER ASSEGNI FISSI PERS.LE DOCENTE TEMPO INDETERMINATO</t>
  </si>
  <si>
    <t>CA.04.43.02.02</t>
  </si>
  <si>
    <t>Oneri per altre competenze al personale docente e ricercatore su prestazioni c/terzi</t>
  </si>
  <si>
    <t>CA.04.43.02.03</t>
  </si>
  <si>
    <t>Oneri per altre competenze al personale docente e ricercatore per convenzioni SSN</t>
  </si>
  <si>
    <t>CA.04.43.05.01</t>
  </si>
  <si>
    <t>Oneri per altre competenze ai dirigenti e al personale tecnico amministrativo</t>
  </si>
  <si>
    <t>CA.04.43.05.02</t>
  </si>
  <si>
    <t>Oneri per competenze personale tecnico amministrativo per prestazioni conto terzi</t>
  </si>
  <si>
    <t>CA.04.43.08.01</t>
  </si>
  <si>
    <t>Supplenze personale docente</t>
  </si>
  <si>
    <t>CA.04.43.08.03</t>
  </si>
  <si>
    <t>ONERI PER ASSEGNI DI RICERCA</t>
  </si>
  <si>
    <t>CA.04.43.08.04</t>
  </si>
  <si>
    <t>ONERI PER RICERCATORI A TEMPO DETERMINATO</t>
  </si>
  <si>
    <t>CA.04.43.09.01</t>
  </si>
  <si>
    <t>ONERI PER AMMINISTRATIVI E TECNICI A TEMPO DETERMINATO</t>
  </si>
  <si>
    <t>CA.04.43.15.01</t>
  </si>
  <si>
    <t>TRATTAMENTO ACCESSORIO PERSONALE TECNICO AMMINISTRATIVO</t>
  </si>
  <si>
    <t>CA.04.43.18.05</t>
  </si>
  <si>
    <t>Concorsi e esami di stato</t>
  </si>
  <si>
    <t>RIPORTO PER PRESTAZIONI NON ESEGUITE PER CONCORSI ED ESAMI</t>
  </si>
  <si>
    <t>CA.04.46.05.03</t>
  </si>
  <si>
    <t>BORSE DI STUDIO SPECIALIZZAZIONE</t>
  </si>
  <si>
    <t>CA 04.46.05.04</t>
  </si>
  <si>
    <t>BORSE DI STUDIO DOTTORATO DI RICERCA</t>
  </si>
  <si>
    <t>CA.04.46.05.05</t>
  </si>
  <si>
    <t>Borse di studio su attività di ricerca</t>
  </si>
  <si>
    <t>CA.04.46.07.01</t>
  </si>
  <si>
    <t xml:space="preserve">ONERI PER MOBILITA' STUDENTI
</t>
  </si>
  <si>
    <t>CA.04.46.08.01</t>
  </si>
  <si>
    <t>ONERI PER ALTRI INTERVENTI A FAVORE DEGLI STUDENTI</t>
  </si>
  <si>
    <t>CA.11.110.01.01</t>
  </si>
  <si>
    <t>RISORSE DA DESTINARE</t>
  </si>
  <si>
    <t>TOTALE</t>
  </si>
  <si>
    <t>SCOSTAMENTI 2015 DA RIPORTARE NEL 2016</t>
  </si>
  <si>
    <t>RIPORTO SOMME NON UTILIZZATE AL 31/12/2014 PER LE ESIGENZE DELLE BIBLIOTECHE - TAMMONE - AL NETTO DI € 8.082,00 DA RIPORTARE SU SERVIZI INFORMATICI PROGETTO DI DANILO VEDI NOTA TAMMONE DEL 14/06/2016</t>
  </si>
  <si>
    <t>RIPORTO AL NETTO DI € 5.000,00 PER CONTRATTO CON PROFESSIONALITA' ESTERNA A SEGUITO DI COSTITUZIONE COMMISSIONE FUND RAISING CdA 22.12.2015 P. 22 RIPORTATI VINCOLO N. 537/2015</t>
  </si>
  <si>
    <t>° RIPORTO € 122.806,14 AL NETTO DI € 34.066,29 GIA' PREVISTI IN SEDE DI REDAZIONE DEL BUDGET 2016;
° € 5.000,00 RIPORTO DA VOCE COAN CA.04.41.09.03 CONTRATTO CON PROFESSIONALITA' ESTERNA A SEGUITO DI COSTITUZIONE COMMISSIONE FUND RAISING CdA 22.12.2015 P. 22 RIPORTATI VINCOLO N. 537/2015</t>
  </si>
  <si>
    <t>€ 1.361.050,21 RIPORTO AL NETTO DI € 1.226.108,20  GIA' PREVISTI IN SEDE DI REDAZIONE DEL BUDGET 2016</t>
  </si>
  <si>
    <t>RIPORTO INCARICHI DIDATTICI</t>
  </si>
  <si>
    <t>CA.04.43.08.02</t>
  </si>
  <si>
    <t>Oneri per contratti a personale docente</t>
  </si>
  <si>
    <t>RIPORTO PER PAGAMENTO DOCENZE</t>
  </si>
  <si>
    <t>° € 331,795,48 RIPORTO AL NETTO DI € 103.409,93 PREVISTI IN SEDE DI REDAZIONE DEL BUDGET DI PREVISIONE 2016</t>
  </si>
  <si>
    <t>° € 2.980.741,25 RIPORTO AL NETTO DI € 2.526.896,19 PREVISTI IN SEDE DI REDAZIONE DEL BUDGET DI PREVISIONE 2016</t>
  </si>
  <si>
    <t>° € 54.034,84 RIPORTO AL NETTO DI € 52.012,82 PREVISTI IN SEDE DI REDAZIONE DEL BUDGET DI PREVISIONE 2016</t>
  </si>
  <si>
    <t>° € 767,88 RIPORTO DA VOCE COAN CA.04.43.18.09 SUSSIDI AL PERSONALE
° € 181.044,68 RIPORTO ECONOMIE VOCE COAN CA.04.43.15.01</t>
  </si>
  <si>
    <t>CA.04.43.18.09</t>
  </si>
  <si>
    <t>SUSSIDI AL PERSONALE</t>
  </si>
  <si>
    <t>° € 18.740,39  RIPORTO AL NETTO DI € 18.740,39 PREVISTI IN SEDE DI REDAZIONE DEL BUDGET DI PREVISIONE 2016 E DI € 767,88 RIPORTATI SULLA VOCE CA.04.43.15.01</t>
  </si>
  <si>
    <t>° € 4.515.193,84 RIPORTO AL NETTO DI € 2.010.730,86 PREVISTI IN SEDE DI REDAZIONE DEL BUDGET DI PREVISIONE 2016</t>
  </si>
  <si>
    <t>° € 803.314,82 RIPORTO AL NETTO DI € 780.436,68 PREVISTI IN SEDE DI REDAZIONE DEL BUDGET DI PREVISIONE 2016</t>
  </si>
  <si>
    <t>° € 482.805,70 RIPORTO AL NETTO DI € 313.543,87 PREVISTI IN SEDE DI REDAZIONE DEL BUDGET DI PREVISIONE 2016</t>
  </si>
  <si>
    <t>° € 87.401,91 RIPORTO AL NETTO DI € 79.036,67 PREVISTI IN SEDE DI REDAZIONE DEL BUDGET DI PREVISIONE 2016</t>
  </si>
  <si>
    <t>CA.06.60.03.01</t>
  </si>
  <si>
    <t>COSTI PER PROGETTI</t>
  </si>
  <si>
    <t>RIPORTO DA VOCE CA.04.40.03.01 COME DA MAIL DOTT.SSA TAMMONE DEL 14/06/2016</t>
  </si>
  <si>
    <t xml:space="preserve">CA.07.70.02.31 </t>
  </si>
  <si>
    <t>Oneri interni per spese di funzionamento corsi di dottorato di ricerca</t>
  </si>
  <si>
    <t>CA.04.46.05.11</t>
  </si>
  <si>
    <t>Altre borse di studio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</si>
</sst>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b/>
      <sz val="9"/>
      <name val="Verdana"/>
      <family val="2"/>
    </font>
    <font>
      <b/>
      <sz val="9"/>
      <color theme="1"/>
      <name val="Verdana"/>
      <family val="2"/>
    </font>
    <font>
      <sz val="9"/>
      <name val="Verdan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4" xfId="0" applyFont="1" applyFill="1" applyBorder="1" applyAlignment="1">
      <alignment horizontal="center" vertical="center"/>
    </xf>
    <xf numFmtId="44" fontId="1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 wrapText="1"/>
    </xf>
    <xf numFmtId="44" fontId="3" fillId="0" borderId="4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/>
    </xf>
    <xf numFmtId="44" fontId="3" fillId="0" borderId="6" xfId="0" applyNumberFormat="1" applyFont="1" applyFill="1" applyBorder="1" applyAlignment="1">
      <alignment vertical="center"/>
    </xf>
    <xf numFmtId="44" fontId="3" fillId="0" borderId="5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 wrapText="1"/>
    </xf>
    <xf numFmtId="44" fontId="1" fillId="0" borderId="7" xfId="0" applyNumberFormat="1" applyFont="1" applyFill="1" applyBorder="1" applyAlignment="1">
      <alignment vertical="center" wrapText="1"/>
    </xf>
    <xf numFmtId="44" fontId="1" fillId="0" borderId="7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44" fontId="3" fillId="0" borderId="4" xfId="0" applyNumberFormat="1" applyFont="1" applyFill="1" applyBorder="1" applyAlignment="1">
      <alignment vertical="center" wrapText="1"/>
    </xf>
    <xf numFmtId="44" fontId="3" fillId="0" borderId="8" xfId="0" applyNumberFormat="1" applyFont="1" applyFill="1" applyBorder="1" applyAlignment="1">
      <alignment vertical="center" wrapText="1"/>
    </xf>
    <xf numFmtId="44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topLeftCell="A22" workbookViewId="0">
      <selection activeCell="A36" sqref="A36:XFD43"/>
    </sheetView>
  </sheetViews>
  <sheetFormatPr defaultColWidth="27.42578125" defaultRowHeight="11.25" x14ac:dyDescent="0.25"/>
  <cols>
    <col min="1" max="1" width="17.5703125" style="3" bestFit="1" customWidth="1"/>
    <col min="2" max="2" width="42" style="4" bestFit="1" customWidth="1"/>
    <col min="3" max="3" width="20.85546875" style="4" bestFit="1" customWidth="1"/>
    <col min="4" max="4" width="17.85546875" style="4" bestFit="1" customWidth="1"/>
    <col min="5" max="5" width="21.7109375" style="5" bestFit="1" customWidth="1"/>
    <col min="6" max="6" width="18.5703125" style="5" bestFit="1" customWidth="1"/>
    <col min="7" max="7" width="49.7109375" style="5" bestFit="1" customWidth="1"/>
    <col min="8" max="16384" width="27.42578125" style="3"/>
  </cols>
  <sheetData>
    <row r="1" spans="1:7" s="1" customFormat="1" x14ac:dyDescent="0.25">
      <c r="A1" s="18" t="s">
        <v>65</v>
      </c>
      <c r="B1" s="19"/>
      <c r="C1" s="19"/>
      <c r="D1" s="19"/>
      <c r="E1" s="19"/>
      <c r="F1" s="19"/>
      <c r="G1" s="20"/>
    </row>
    <row r="2" spans="1:7" s="1" customFormat="1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1</v>
      </c>
    </row>
    <row r="3" spans="1:7" s="1" customFormat="1" ht="22.5" x14ac:dyDescent="0.25">
      <c r="A3" s="3" t="s">
        <v>6</v>
      </c>
      <c r="B3" s="4" t="s">
        <v>7</v>
      </c>
      <c r="C3" s="5">
        <v>3602048.21</v>
      </c>
      <c r="D3" s="2"/>
      <c r="E3" s="2"/>
      <c r="F3" s="2"/>
      <c r="G3" s="4" t="s">
        <v>2</v>
      </c>
    </row>
    <row r="4" spans="1:7" s="1" customFormat="1" ht="22.5" x14ac:dyDescent="0.25">
      <c r="A4" s="3" t="s">
        <v>8</v>
      </c>
      <c r="B4" s="4" t="s">
        <v>9</v>
      </c>
      <c r="C4" s="5">
        <v>4683359.4000000004</v>
      </c>
      <c r="D4" s="2"/>
      <c r="E4" s="2"/>
      <c r="F4" s="2"/>
      <c r="G4" s="4" t="s">
        <v>2</v>
      </c>
    </row>
    <row r="5" spans="1:7" s="1" customFormat="1" x14ac:dyDescent="0.25">
      <c r="A5" s="3" t="s">
        <v>10</v>
      </c>
      <c r="B5" s="4" t="s">
        <v>11</v>
      </c>
      <c r="C5" s="5">
        <v>26827.72</v>
      </c>
      <c r="D5" s="2"/>
      <c r="E5" s="2"/>
      <c r="F5" s="2"/>
      <c r="G5" s="4"/>
    </row>
    <row r="6" spans="1:7" x14ac:dyDescent="0.25">
      <c r="A6" s="3" t="s">
        <v>12</v>
      </c>
      <c r="B6" s="4" t="s">
        <v>13</v>
      </c>
      <c r="D6" s="5"/>
      <c r="E6" s="5">
        <v>2074</v>
      </c>
      <c r="G6" s="4" t="s">
        <v>16</v>
      </c>
    </row>
    <row r="7" spans="1:7" x14ac:dyDescent="0.25">
      <c r="A7" s="3" t="s">
        <v>14</v>
      </c>
      <c r="B7" s="4" t="s">
        <v>15</v>
      </c>
      <c r="D7" s="5"/>
      <c r="E7" s="5">
        <f>24753.72</f>
        <v>24753.72</v>
      </c>
      <c r="G7" s="4" t="s">
        <v>16</v>
      </c>
    </row>
    <row r="8" spans="1:7" ht="66" customHeight="1" x14ac:dyDescent="0.25">
      <c r="A8" s="4" t="s">
        <v>17</v>
      </c>
      <c r="B8" s="4" t="s">
        <v>18</v>
      </c>
      <c r="D8" s="5"/>
      <c r="E8" s="5">
        <f>41073.53-8082</f>
        <v>32991.53</v>
      </c>
      <c r="G8" s="4" t="s">
        <v>66</v>
      </c>
    </row>
    <row r="9" spans="1:7" x14ac:dyDescent="0.25">
      <c r="A9" s="4" t="s">
        <v>19</v>
      </c>
      <c r="B9" s="4" t="s">
        <v>20</v>
      </c>
      <c r="D9" s="5"/>
      <c r="E9" s="5">
        <f>10097.45+25000+17000</f>
        <v>52097.45</v>
      </c>
      <c r="G9" s="4" t="s">
        <v>16</v>
      </c>
    </row>
    <row r="10" spans="1:7" x14ac:dyDescent="0.25">
      <c r="A10" s="3" t="s">
        <v>21</v>
      </c>
      <c r="B10" s="4" t="s">
        <v>22</v>
      </c>
      <c r="D10" s="5"/>
      <c r="E10" s="5">
        <v>6440.65</v>
      </c>
      <c r="G10" s="4" t="s">
        <v>16</v>
      </c>
    </row>
    <row r="11" spans="1:7" ht="51.75" customHeight="1" x14ac:dyDescent="0.25">
      <c r="A11" s="3" t="s">
        <v>23</v>
      </c>
      <c r="B11" s="4" t="s">
        <v>24</v>
      </c>
      <c r="D11" s="5"/>
      <c r="E11" s="5">
        <f>37104.9-5000</f>
        <v>32104.9</v>
      </c>
      <c r="G11" s="4" t="s">
        <v>67</v>
      </c>
    </row>
    <row r="12" spans="1:7" ht="90" x14ac:dyDescent="0.25">
      <c r="A12" s="3" t="s">
        <v>25</v>
      </c>
      <c r="B12" s="6" t="s">
        <v>26</v>
      </c>
      <c r="C12" s="6"/>
      <c r="D12" s="5"/>
      <c r="E12" s="5">
        <f>122806.14-34066.29+5000</f>
        <v>93739.85</v>
      </c>
      <c r="G12" s="4" t="s">
        <v>68</v>
      </c>
    </row>
    <row r="13" spans="1:7" x14ac:dyDescent="0.25">
      <c r="A13" s="3" t="s">
        <v>27</v>
      </c>
      <c r="B13" s="4" t="s">
        <v>28</v>
      </c>
      <c r="D13" s="5"/>
      <c r="E13" s="5">
        <v>108.47</v>
      </c>
      <c r="G13" s="4" t="s">
        <v>16</v>
      </c>
    </row>
    <row r="14" spans="1:7" ht="33.75" x14ac:dyDescent="0.25">
      <c r="A14" s="3" t="s">
        <v>29</v>
      </c>
      <c r="B14" s="4" t="s">
        <v>30</v>
      </c>
      <c r="D14" s="5"/>
      <c r="E14" s="5">
        <f>1361050.21-1226108.2</f>
        <v>134942.01</v>
      </c>
      <c r="G14" s="4" t="s">
        <v>69</v>
      </c>
    </row>
    <row r="15" spans="1:7" ht="22.5" x14ac:dyDescent="0.25">
      <c r="A15" s="3" t="s">
        <v>31</v>
      </c>
      <c r="B15" s="4" t="s">
        <v>32</v>
      </c>
      <c r="D15" s="5"/>
      <c r="E15" s="5">
        <f>61997.1</f>
        <v>61997.1</v>
      </c>
      <c r="G15" s="4" t="s">
        <v>16</v>
      </c>
    </row>
    <row r="16" spans="1:7" ht="22.5" x14ac:dyDescent="0.25">
      <c r="A16" s="3" t="s">
        <v>33</v>
      </c>
      <c r="B16" s="4" t="s">
        <v>34</v>
      </c>
      <c r="D16" s="5"/>
      <c r="E16" s="5">
        <v>232128.95</v>
      </c>
      <c r="G16" s="4" t="s">
        <v>16</v>
      </c>
    </row>
    <row r="17" spans="1:7" ht="22.5" x14ac:dyDescent="0.25">
      <c r="A17" s="3" t="s">
        <v>35</v>
      </c>
      <c r="B17" s="4" t="s">
        <v>36</v>
      </c>
      <c r="D17" s="5"/>
      <c r="E17" s="5">
        <f>23963.85</f>
        <v>23963.85</v>
      </c>
      <c r="G17" s="4" t="s">
        <v>16</v>
      </c>
    </row>
    <row r="18" spans="1:7" ht="22.5" x14ac:dyDescent="0.25">
      <c r="A18" s="3" t="s">
        <v>37</v>
      </c>
      <c r="B18" s="4" t="s">
        <v>38</v>
      </c>
      <c r="D18" s="5"/>
      <c r="E18" s="5">
        <f>26888.29-2672.06</f>
        <v>24216.23</v>
      </c>
      <c r="G18" s="4" t="s">
        <v>16</v>
      </c>
    </row>
    <row r="19" spans="1:7" x14ac:dyDescent="0.25">
      <c r="A19" s="3" t="s">
        <v>39</v>
      </c>
      <c r="B19" s="4" t="s">
        <v>40</v>
      </c>
      <c r="D19" s="5"/>
      <c r="E19" s="5">
        <v>200947.02</v>
      </c>
      <c r="G19" s="4" t="s">
        <v>70</v>
      </c>
    </row>
    <row r="20" spans="1:7" x14ac:dyDescent="0.25">
      <c r="A20" s="3" t="s">
        <v>71</v>
      </c>
      <c r="B20" s="4" t="s">
        <v>72</v>
      </c>
      <c r="D20" s="5"/>
      <c r="E20" s="5">
        <f>27406.59-7094.77-1742</f>
        <v>18569.82</v>
      </c>
      <c r="G20" s="4" t="s">
        <v>73</v>
      </c>
    </row>
    <row r="21" spans="1:7" ht="33.75" x14ac:dyDescent="0.25">
      <c r="A21" s="3" t="s">
        <v>41</v>
      </c>
      <c r="B21" s="4" t="s">
        <v>42</v>
      </c>
      <c r="D21" s="5"/>
      <c r="E21" s="5">
        <f>331795.48-103409.93</f>
        <v>228385.55</v>
      </c>
      <c r="G21" s="4" t="s">
        <v>74</v>
      </c>
    </row>
    <row r="22" spans="1:7" ht="33.75" x14ac:dyDescent="0.25">
      <c r="A22" s="3" t="s">
        <v>43</v>
      </c>
      <c r="B22" s="4" t="s">
        <v>44</v>
      </c>
      <c r="D22" s="5"/>
      <c r="E22" s="5">
        <f>2980741.25-2526896.19</f>
        <v>453845.06000000006</v>
      </c>
      <c r="G22" s="4" t="s">
        <v>75</v>
      </c>
    </row>
    <row r="23" spans="1:7" ht="33.75" x14ac:dyDescent="0.25">
      <c r="A23" s="3" t="s">
        <v>45</v>
      </c>
      <c r="B23" s="4" t="s">
        <v>46</v>
      </c>
      <c r="D23" s="5"/>
      <c r="E23" s="5">
        <f>54034.84-52012.82</f>
        <v>2022.0199999999968</v>
      </c>
      <c r="G23" s="4" t="s">
        <v>76</v>
      </c>
    </row>
    <row r="24" spans="1:7" ht="45" x14ac:dyDescent="0.25">
      <c r="A24" s="3" t="s">
        <v>47</v>
      </c>
      <c r="B24" s="4" t="s">
        <v>48</v>
      </c>
      <c r="D24" s="5"/>
      <c r="E24" s="5">
        <f>19508.27-18740.39+181044.68</f>
        <v>181812.56</v>
      </c>
      <c r="G24" s="4" t="s">
        <v>77</v>
      </c>
    </row>
    <row r="25" spans="1:7" ht="22.5" x14ac:dyDescent="0.25">
      <c r="A25" s="4" t="s">
        <v>49</v>
      </c>
      <c r="B25" s="4" t="s">
        <v>50</v>
      </c>
      <c r="D25" s="5"/>
      <c r="E25" s="5">
        <f>150+500+2364.3</f>
        <v>3014.3</v>
      </c>
      <c r="G25" s="4" t="s">
        <v>51</v>
      </c>
    </row>
    <row r="26" spans="1:7" ht="45" x14ac:dyDescent="0.25">
      <c r="A26" s="4" t="s">
        <v>78</v>
      </c>
      <c r="B26" s="4" t="s">
        <v>79</v>
      </c>
      <c r="D26" s="5"/>
      <c r="E26" s="5">
        <v>0</v>
      </c>
      <c r="G26" s="4" t="s">
        <v>80</v>
      </c>
    </row>
    <row r="27" spans="1:7" ht="33.75" x14ac:dyDescent="0.25">
      <c r="A27" s="4" t="s">
        <v>52</v>
      </c>
      <c r="B27" s="4" t="s">
        <v>53</v>
      </c>
      <c r="D27" s="5"/>
      <c r="E27" s="5">
        <f>4515193.84-2010730.86</f>
        <v>2504462.9799999995</v>
      </c>
      <c r="G27" s="4" t="s">
        <v>81</v>
      </c>
    </row>
    <row r="28" spans="1:7" ht="33.75" x14ac:dyDescent="0.25">
      <c r="A28" s="4" t="s">
        <v>54</v>
      </c>
      <c r="B28" s="4" t="s">
        <v>55</v>
      </c>
      <c r="D28" s="5"/>
      <c r="E28" s="5">
        <f>803314.82-780436.68</f>
        <v>22878.139999999898</v>
      </c>
      <c r="G28" s="4" t="s">
        <v>82</v>
      </c>
    </row>
    <row r="29" spans="1:7" ht="33.75" x14ac:dyDescent="0.25">
      <c r="A29" s="4" t="s">
        <v>56</v>
      </c>
      <c r="B29" s="4" t="s">
        <v>57</v>
      </c>
      <c r="D29" s="5"/>
      <c r="E29" s="5">
        <f>482805.7-313543.87</f>
        <v>169261.83000000002</v>
      </c>
      <c r="G29" s="4" t="s">
        <v>83</v>
      </c>
    </row>
    <row r="30" spans="1:7" x14ac:dyDescent="0.25">
      <c r="A30" s="4" t="s">
        <v>90</v>
      </c>
      <c r="B30" s="4" t="s">
        <v>91</v>
      </c>
      <c r="D30" s="5"/>
      <c r="E30" s="5">
        <v>23950.92</v>
      </c>
      <c r="G30" s="4" t="s">
        <v>16</v>
      </c>
    </row>
    <row r="31" spans="1:7" ht="33.75" x14ac:dyDescent="0.25">
      <c r="A31" s="3" t="s">
        <v>58</v>
      </c>
      <c r="B31" s="3" t="s">
        <v>59</v>
      </c>
      <c r="C31" s="3"/>
      <c r="D31" s="5"/>
      <c r="E31" s="5">
        <f>87401.91-79036.67</f>
        <v>8365.2400000000052</v>
      </c>
      <c r="G31" s="4" t="s">
        <v>84</v>
      </c>
    </row>
    <row r="32" spans="1:7" ht="22.5" x14ac:dyDescent="0.25">
      <c r="A32" s="3" t="s">
        <v>60</v>
      </c>
      <c r="B32" s="4" t="s">
        <v>61</v>
      </c>
      <c r="D32" s="5"/>
      <c r="E32" s="5">
        <f>82374.17-14327.52</f>
        <v>68046.649999999994</v>
      </c>
      <c r="G32" s="4" t="s">
        <v>16</v>
      </c>
    </row>
    <row r="33" spans="1:7" ht="22.5" x14ac:dyDescent="0.25">
      <c r="A33" s="3" t="s">
        <v>85</v>
      </c>
      <c r="B33" s="4" t="s">
        <v>86</v>
      </c>
      <c r="D33" s="5"/>
      <c r="E33" s="5">
        <v>8082</v>
      </c>
      <c r="G33" s="4" t="s">
        <v>87</v>
      </c>
    </row>
    <row r="34" spans="1:7" ht="22.5" x14ac:dyDescent="0.25">
      <c r="A34" s="3" t="s">
        <v>88</v>
      </c>
      <c r="B34" s="4" t="s">
        <v>89</v>
      </c>
      <c r="D34" s="5"/>
      <c r="E34" s="5">
        <v>94984.320000000007</v>
      </c>
      <c r="G34" s="4" t="s">
        <v>16</v>
      </c>
    </row>
    <row r="35" spans="1:7" x14ac:dyDescent="0.25">
      <c r="A35" s="3" t="s">
        <v>62</v>
      </c>
      <c r="B35" s="3" t="s">
        <v>63</v>
      </c>
      <c r="C35" s="7"/>
      <c r="D35" s="9"/>
      <c r="E35" s="8">
        <v>3602048.21</v>
      </c>
      <c r="F35" s="9"/>
      <c r="G35" s="10" t="s">
        <v>4</v>
      </c>
    </row>
    <row r="36" spans="1:7" s="11" customFormat="1" ht="12" thickBot="1" x14ac:dyDescent="0.3">
      <c r="B36" s="12" t="s">
        <v>64</v>
      </c>
      <c r="C36" s="13">
        <f>SUM(C3:C35)</f>
        <v>8312235.3300000001</v>
      </c>
      <c r="D36" s="14">
        <f>SUM(D3:D35)</f>
        <v>0</v>
      </c>
      <c r="E36" s="14">
        <f>SUM(E3:E35)</f>
        <v>8312235.3300000001</v>
      </c>
      <c r="F36" s="14">
        <f>SUM(F3:F35)</f>
        <v>0</v>
      </c>
      <c r="G36" s="14"/>
    </row>
    <row r="37" spans="1:7" ht="12" thickTop="1" x14ac:dyDescent="0.25">
      <c r="C37" s="15"/>
      <c r="D37" s="15"/>
      <c r="E37" s="8"/>
      <c r="F37" s="8"/>
    </row>
    <row r="39" spans="1:7" x14ac:dyDescent="0.25">
      <c r="B39" s="4" t="s">
        <v>2</v>
      </c>
      <c r="C39" s="16">
        <f>C36</f>
        <v>8312235.3300000001</v>
      </c>
    </row>
    <row r="40" spans="1:7" x14ac:dyDescent="0.25">
      <c r="B40" s="4" t="s">
        <v>3</v>
      </c>
      <c r="C40" s="16">
        <f>D36</f>
        <v>0</v>
      </c>
    </row>
    <row r="41" spans="1:7" x14ac:dyDescent="0.25">
      <c r="B41" s="4" t="s">
        <v>4</v>
      </c>
      <c r="C41" s="16">
        <f>-E36</f>
        <v>-8312235.3300000001</v>
      </c>
    </row>
    <row r="42" spans="1:7" x14ac:dyDescent="0.25">
      <c r="B42" s="4" t="s">
        <v>5</v>
      </c>
      <c r="C42" s="17">
        <f>F36</f>
        <v>0</v>
      </c>
    </row>
    <row r="43" spans="1:7" ht="12" thickBot="1" x14ac:dyDescent="0.3">
      <c r="B43" s="12" t="s">
        <v>64</v>
      </c>
      <c r="C43" s="13">
        <f>SUM(C39:C42)</f>
        <v>0</v>
      </c>
    </row>
    <row r="44" spans="1:7" ht="12" thickTop="1" x14ac:dyDescent="0.25">
      <c r="C44" s="15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2016-11-04T12:39:08Z</dcterms:modified>
</cp:coreProperties>
</file>